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showInkAnnotation="0" autoCompressPictures="0"/>
  <mc:AlternateContent xmlns:mc="http://schemas.openxmlformats.org/markup-compatibility/2006">
    <mc:Choice Requires="x15">
      <x15ac:absPath xmlns:x15ac="http://schemas.microsoft.com/office/spreadsheetml/2010/11/ac" url="https://sanjuanems.sharepoint.com/sites/officestaff/Shared Documents/Board Meeting Documents/2020_11_12 Special Board Meeting/Budgets/"/>
    </mc:Choice>
  </mc:AlternateContent>
  <xr:revisionPtr revIDLastSave="71" documentId="8_{1882B6B3-827C-4A99-82C0-F782A8D5EEF7}" xr6:coauthVersionLast="45" xr6:coauthVersionMax="45" xr10:uidLastSave="{1CAABAED-6231-4691-BBD5-A61D2988D406}"/>
  <bookViews>
    <workbookView xWindow="-120" yWindow="-120" windowWidth="29040" windowHeight="15840" tabRatio="860" firstSheet="1" activeTab="1" xr2:uid="{00000000-000D-0000-FFFF-FFFF00000000}"/>
  </bookViews>
  <sheets>
    <sheet name="Debt Service Fund" sheetId="3" state="hidden" r:id="rId1"/>
    <sheet name="6511 Income" sheetId="4" r:id="rId2"/>
    <sheet name="6511 Expenditures" sheetId="5" r:id="rId3"/>
    <sheet name="6512 Reserve Fund (Rev &amp; Exp)" sheetId="12" r:id="rId4"/>
    <sheet name="Facilities - Requests" sheetId="8" state="hidden" r:id="rId5"/>
    <sheet name="Fleet - Requests" sheetId="7" state="hidden" r:id="rId6"/>
    <sheet name="Operations Detail - Requests" sheetId="11"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5" l="1"/>
  <c r="F243" i="5" l="1"/>
  <c r="F240" i="5"/>
  <c r="F231" i="5"/>
  <c r="F228" i="5"/>
  <c r="F225" i="5"/>
  <c r="F222" i="5"/>
  <c r="F218" i="5"/>
  <c r="F219" i="5"/>
  <c r="F215" i="5"/>
  <c r="F212" i="5"/>
  <c r="F210" i="5"/>
  <c r="F211" i="5"/>
  <c r="F209" i="5"/>
  <c r="F206" i="5"/>
  <c r="F203" i="5"/>
  <c r="F200" i="5"/>
  <c r="F197" i="5"/>
  <c r="F196" i="5"/>
  <c r="F195" i="5"/>
  <c r="F192" i="5"/>
  <c r="F189" i="5"/>
  <c r="F186" i="5"/>
  <c r="F183" i="5"/>
  <c r="F180" i="5"/>
  <c r="F179" i="5"/>
  <c r="F176" i="5"/>
  <c r="F175" i="5"/>
  <c r="F174" i="5"/>
  <c r="F171" i="5"/>
  <c r="F168" i="5"/>
  <c r="F165" i="5"/>
  <c r="F164" i="5"/>
  <c r="F163" i="5"/>
  <c r="F162" i="5"/>
  <c r="F161" i="5"/>
  <c r="F160" i="5"/>
  <c r="F159" i="5"/>
  <c r="F158" i="5"/>
  <c r="F157" i="5"/>
  <c r="F156" i="5"/>
  <c r="F155" i="5"/>
  <c r="F152" i="5"/>
  <c r="F151" i="5"/>
  <c r="F150" i="5"/>
  <c r="F147" i="5"/>
  <c r="F144" i="5"/>
  <c r="F141" i="5"/>
  <c r="F140" i="5"/>
  <c r="F139" i="5"/>
  <c r="F136" i="5"/>
  <c r="F135" i="5"/>
  <c r="F134" i="5"/>
  <c r="F131" i="5"/>
  <c r="F130" i="5"/>
  <c r="F129" i="5"/>
  <c r="F128" i="5"/>
  <c r="F127" i="5"/>
  <c r="F125" i="5"/>
  <c r="F126" i="5"/>
  <c r="F124" i="5"/>
  <c r="F123" i="5"/>
  <c r="F120" i="5"/>
  <c r="F119" i="5"/>
  <c r="F118" i="5"/>
  <c r="F115" i="5"/>
  <c r="F112" i="5"/>
  <c r="F111" i="5"/>
  <c r="F110" i="5"/>
  <c r="F107" i="5"/>
  <c r="F104" i="5"/>
  <c r="F103" i="5"/>
  <c r="F102" i="5"/>
  <c r="F100" i="5"/>
  <c r="F99" i="5"/>
  <c r="F98" i="5"/>
  <c r="F97" i="5"/>
  <c r="F96" i="5"/>
  <c r="F95" i="5"/>
  <c r="F94" i="5"/>
  <c r="F93" i="5"/>
  <c r="F92" i="5"/>
  <c r="F91" i="5"/>
  <c r="F88" i="5"/>
  <c r="F87" i="5"/>
  <c r="F86" i="5"/>
  <c r="F85" i="5"/>
  <c r="F84" i="5"/>
  <c r="F83" i="5"/>
  <c r="F82" i="5"/>
  <c r="F81" i="5"/>
  <c r="F78" i="5"/>
  <c r="F77" i="5"/>
  <c r="F76" i="5"/>
  <c r="F75" i="5"/>
  <c r="F74" i="5"/>
  <c r="F73" i="5"/>
  <c r="F72" i="5"/>
  <c r="F68" i="5"/>
  <c r="F69" i="5"/>
  <c r="F67" i="5"/>
  <c r="F66" i="5"/>
  <c r="F65" i="5"/>
  <c r="F62" i="5"/>
  <c r="F61" i="5"/>
  <c r="F60" i="5"/>
  <c r="F57" i="5"/>
  <c r="F56" i="5"/>
  <c r="F55" i="5"/>
  <c r="F54" i="5"/>
  <c r="F51" i="5"/>
  <c r="F50" i="5"/>
  <c r="F49" i="5"/>
  <c r="F48" i="5"/>
  <c r="F47" i="5"/>
  <c r="F46" i="5"/>
  <c r="F43" i="5"/>
  <c r="F40" i="5"/>
  <c r="F39" i="5"/>
  <c r="F36" i="5"/>
  <c r="F33" i="5"/>
  <c r="F32" i="5"/>
  <c r="F31" i="5"/>
  <c r="F30" i="5"/>
  <c r="F29" i="5"/>
  <c r="F28" i="5"/>
  <c r="F27" i="5"/>
  <c r="F26" i="5"/>
  <c r="F25" i="5"/>
  <c r="F24" i="5"/>
  <c r="F23" i="5"/>
  <c r="F22" i="5"/>
  <c r="F21" i="5"/>
  <c r="F20" i="5"/>
  <c r="F19" i="5"/>
  <c r="F16" i="5"/>
  <c r="F15" i="5"/>
  <c r="F14" i="5"/>
  <c r="F13" i="5"/>
  <c r="F12" i="5"/>
  <c r="F11" i="5"/>
  <c r="F8" i="5"/>
  <c r="F7" i="5"/>
  <c r="F6" i="5"/>
  <c r="F5" i="5"/>
  <c r="E244" i="5"/>
  <c r="F15" i="12"/>
  <c r="F14" i="12"/>
  <c r="F13" i="12"/>
  <c r="F12" i="12"/>
  <c r="F11" i="12"/>
  <c r="F7" i="12"/>
  <c r="F6" i="12"/>
  <c r="F5" i="12"/>
  <c r="F4" i="12"/>
  <c r="E15" i="12"/>
  <c r="E7" i="12"/>
  <c r="I28" i="4"/>
  <c r="I27" i="4"/>
  <c r="I26" i="4"/>
  <c r="I25" i="4"/>
  <c r="I24" i="4"/>
  <c r="I23" i="4"/>
  <c r="I22" i="4"/>
  <c r="I21" i="4"/>
  <c r="I14" i="4"/>
  <c r="I13" i="4"/>
  <c r="I12" i="4"/>
  <c r="I11" i="4"/>
  <c r="I10" i="4"/>
  <c r="I9" i="4"/>
  <c r="I8" i="4"/>
  <c r="I7" i="4"/>
  <c r="I6" i="4"/>
  <c r="I5" i="4"/>
  <c r="G29" i="4"/>
  <c r="H29" i="4"/>
  <c r="I29" i="4" s="1"/>
  <c r="D244" i="5"/>
  <c r="F244" i="5" s="1"/>
  <c r="C244" i="5"/>
  <c r="E37" i="5"/>
  <c r="F37" i="5" s="1"/>
  <c r="E108" i="5"/>
  <c r="F238" i="5" l="1"/>
  <c r="F237" i="5"/>
  <c r="F236" i="5"/>
  <c r="F235" i="5"/>
  <c r="F234" i="5"/>
  <c r="F101" i="5"/>
  <c r="E241" i="5"/>
  <c r="E232" i="5"/>
  <c r="E229" i="5"/>
  <c r="E226" i="5"/>
  <c r="E223" i="5"/>
  <c r="E220" i="5"/>
  <c r="E216" i="5"/>
  <c r="E213" i="5"/>
  <c r="E207" i="5"/>
  <c r="E204" i="5"/>
  <c r="E201" i="5"/>
  <c r="E198" i="5"/>
  <c r="E193" i="5"/>
  <c r="E190" i="5"/>
  <c r="E187" i="5"/>
  <c r="E184" i="5"/>
  <c r="E181" i="5"/>
  <c r="E177" i="5"/>
  <c r="E172" i="5"/>
  <c r="E169" i="5"/>
  <c r="E166" i="5"/>
  <c r="E153" i="5"/>
  <c r="E148" i="5"/>
  <c r="E145" i="5"/>
  <c r="E142" i="5"/>
  <c r="E137" i="5"/>
  <c r="E132" i="5"/>
  <c r="E121" i="5"/>
  <c r="E116" i="5"/>
  <c r="E113" i="5"/>
  <c r="E105" i="5"/>
  <c r="E89" i="5"/>
  <c r="E79" i="5"/>
  <c r="E70" i="5"/>
  <c r="E63" i="5"/>
  <c r="E58" i="5"/>
  <c r="E52" i="5"/>
  <c r="E44" i="5"/>
  <c r="E41" i="5"/>
  <c r="E34" i="5"/>
  <c r="E17" i="5"/>
  <c r="I20" i="4"/>
  <c r="I19" i="4"/>
  <c r="I18" i="4"/>
  <c r="I17" i="4"/>
  <c r="I16" i="4"/>
  <c r="I15" i="4"/>
  <c r="I4" i="4"/>
  <c r="D15" i="12" l="1"/>
  <c r="C15" i="12"/>
  <c r="D7" i="12"/>
  <c r="C7" i="12"/>
  <c r="D241" i="5" l="1"/>
  <c r="D232" i="5"/>
  <c r="F232" i="5" s="1"/>
  <c r="D229" i="5"/>
  <c r="F229" i="5" s="1"/>
  <c r="D226" i="5"/>
  <c r="F226" i="5" s="1"/>
  <c r="D223" i="5"/>
  <c r="F223" i="5" s="1"/>
  <c r="D220" i="5"/>
  <c r="F220" i="5" s="1"/>
  <c r="D216" i="5"/>
  <c r="F216" i="5" s="1"/>
  <c r="D213" i="5"/>
  <c r="F213" i="5" s="1"/>
  <c r="D207" i="5"/>
  <c r="F207" i="5" s="1"/>
  <c r="D204" i="5"/>
  <c r="F204" i="5" s="1"/>
  <c r="D201" i="5"/>
  <c r="F201" i="5" s="1"/>
  <c r="D198" i="5"/>
  <c r="F198" i="5" s="1"/>
  <c r="D193" i="5"/>
  <c r="F193" i="5" s="1"/>
  <c r="D190" i="5"/>
  <c r="F190" i="5" s="1"/>
  <c r="D187" i="5"/>
  <c r="F187" i="5" s="1"/>
  <c r="D184" i="5"/>
  <c r="F184" i="5" s="1"/>
  <c r="D181" i="5"/>
  <c r="F181" i="5" s="1"/>
  <c r="D177" i="5"/>
  <c r="F177" i="5" s="1"/>
  <c r="D172" i="5"/>
  <c r="F172" i="5" s="1"/>
  <c r="D169" i="5"/>
  <c r="F169" i="5" s="1"/>
  <c r="D166" i="5"/>
  <c r="F166" i="5" s="1"/>
  <c r="D153" i="5"/>
  <c r="F153" i="5" s="1"/>
  <c r="D148" i="5"/>
  <c r="F148" i="5" s="1"/>
  <c r="D145" i="5"/>
  <c r="F145" i="5" s="1"/>
  <c r="D142" i="5"/>
  <c r="F142" i="5" s="1"/>
  <c r="D137" i="5"/>
  <c r="F137" i="5" s="1"/>
  <c r="D132" i="5"/>
  <c r="F132" i="5" s="1"/>
  <c r="D121" i="5"/>
  <c r="F121" i="5" s="1"/>
  <c r="D116" i="5"/>
  <c r="F116" i="5" s="1"/>
  <c r="D113" i="5"/>
  <c r="F113" i="5" s="1"/>
  <c r="D108" i="5"/>
  <c r="F108" i="5" s="1"/>
  <c r="D105" i="5"/>
  <c r="F105" i="5" s="1"/>
  <c r="D89" i="5"/>
  <c r="F89" i="5" s="1"/>
  <c r="D79" i="5"/>
  <c r="F79" i="5" s="1"/>
  <c r="D70" i="5"/>
  <c r="F70" i="5" s="1"/>
  <c r="D63" i="5"/>
  <c r="F63" i="5" s="1"/>
  <c r="D58" i="5"/>
  <c r="F58" i="5" s="1"/>
  <c r="D52" i="5"/>
  <c r="F52" i="5" s="1"/>
  <c r="D44" i="5"/>
  <c r="F44" i="5" s="1"/>
  <c r="D41" i="5"/>
  <c r="F41" i="5" s="1"/>
  <c r="D34" i="5"/>
  <c r="F34" i="5" s="1"/>
  <c r="D17" i="5"/>
  <c r="F17" i="5" s="1"/>
  <c r="D9" i="5"/>
  <c r="C241" i="5"/>
  <c r="C229" i="5"/>
  <c r="C232" i="5"/>
  <c r="C226" i="5"/>
  <c r="C223" i="5"/>
  <c r="C220" i="5"/>
  <c r="C216" i="5"/>
  <c r="C213" i="5"/>
  <c r="C207" i="5"/>
  <c r="C204" i="5"/>
  <c r="C201" i="5"/>
  <c r="C198" i="5"/>
  <c r="C193" i="5"/>
  <c r="C190" i="5"/>
  <c r="C187" i="5"/>
  <c r="C184" i="5"/>
  <c r="C181" i="5"/>
  <c r="C177" i="5"/>
  <c r="C172" i="5"/>
  <c r="C169" i="5"/>
  <c r="C166" i="5"/>
  <c r="C153" i="5"/>
  <c r="C148" i="5"/>
  <c r="C145" i="5"/>
  <c r="C142" i="5"/>
  <c r="C137" i="5"/>
  <c r="C132" i="5"/>
  <c r="C121" i="5"/>
  <c r="C116" i="5"/>
  <c r="C113" i="5"/>
  <c r="C108" i="5"/>
  <c r="C105" i="5"/>
  <c r="C89" i="5"/>
  <c r="C79" i="5"/>
  <c r="C70" i="5"/>
  <c r="C63" i="5"/>
  <c r="C58" i="5"/>
  <c r="C52" i="5"/>
  <c r="C44" i="5"/>
  <c r="C41" i="5"/>
  <c r="C37" i="5"/>
  <c r="C34" i="5"/>
  <c r="C17" i="5"/>
  <c r="C9" i="5"/>
  <c r="F241" i="5" l="1"/>
  <c r="D246" i="5"/>
  <c r="C246" i="5"/>
  <c r="F29" i="4"/>
  <c r="E23" i="4" l="1"/>
  <c r="E11" i="4"/>
  <c r="D23" i="4" l="1"/>
  <c r="D11" i="4"/>
  <c r="C11" i="4"/>
  <c r="D39" i="8"/>
  <c r="D13" i="11"/>
  <c r="D7" i="11"/>
  <c r="D7" i="8"/>
  <c r="D7" i="7"/>
  <c r="C17" i="3"/>
  <c r="C23" i="3"/>
  <c r="D13" i="7"/>
  <c r="I23" i="3"/>
  <c r="I17" i="3"/>
  <c r="I25" i="3"/>
  <c r="I27" i="3"/>
  <c r="H23" i="3"/>
  <c r="G23" i="3"/>
  <c r="E23" i="3"/>
  <c r="F23" i="3"/>
  <c r="D23" i="3"/>
  <c r="F43" i="4"/>
  <c r="E43" i="4"/>
  <c r="D43" i="4"/>
  <c r="C43" i="4"/>
  <c r="H17" i="3"/>
  <c r="H25" i="3"/>
  <c r="G17" i="3"/>
  <c r="G25" i="3"/>
  <c r="F17" i="3"/>
  <c r="F25" i="3"/>
  <c r="E17" i="3"/>
  <c r="E25" i="3"/>
  <c r="E27" i="3"/>
  <c r="D17" i="3"/>
  <c r="D25" i="3"/>
  <c r="C25" i="3"/>
  <c r="C27" i="3"/>
  <c r="C29" i="3"/>
  <c r="G27" i="3"/>
  <c r="G29" i="3"/>
  <c r="D27" i="3"/>
  <c r="D29" i="3"/>
  <c r="H27" i="3"/>
  <c r="H29" i="3"/>
  <c r="F27" i="3"/>
  <c r="E29" i="3"/>
  <c r="F29" i="3"/>
  <c r="I29" i="3"/>
  <c r="F9" i="5"/>
  <c r="E246" i="5"/>
  <c r="F246" i="5" s="1"/>
  <c r="F4"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H4" authorId="0" shapeId="0" xr:uid="{120381CC-5560-4A4F-9B75-D3826DB34125}">
      <text>
        <r>
          <rPr>
            <b/>
            <sz val="9"/>
            <color indexed="81"/>
            <rFont val="Tahoma"/>
            <family val="2"/>
          </rPr>
          <t>Nathan Butler:</t>
        </r>
        <r>
          <rPr>
            <sz val="9"/>
            <color indexed="81"/>
            <rFont val="Tahoma"/>
            <family val="2"/>
          </rPr>
          <t xml:space="preserve">
Ending cash from amended 2020 Budget. Reduction primarily due to transfer to reserves, and some decline in revenue</t>
        </r>
      </text>
    </comment>
    <comment ref="H5" authorId="0" shapeId="0" xr:uid="{89285061-CF77-4B2B-B404-8144F3196872}">
      <text>
        <r>
          <rPr>
            <b/>
            <sz val="9"/>
            <color indexed="81"/>
            <rFont val="Tahoma"/>
            <family val="2"/>
          </rPr>
          <t>Nathan Butler:</t>
        </r>
        <r>
          <rPr>
            <sz val="9"/>
            <color indexed="81"/>
            <rFont val="Tahoma"/>
            <family val="2"/>
          </rPr>
          <t xml:space="preserve">
Added $30,000 to account for 1% ($15,000) + new construction, which is higher than expected ($30,000) 
</t>
        </r>
      </text>
    </comment>
    <comment ref="H6" authorId="0" shapeId="0" xr:uid="{8C61FA94-1707-4ED1-BF6F-19DE4789D473}">
      <text>
        <r>
          <rPr>
            <b/>
            <sz val="9"/>
            <color indexed="81"/>
            <rFont val="Tahoma"/>
            <family val="2"/>
          </rPr>
          <t>Nathan Butler:</t>
        </r>
        <r>
          <rPr>
            <sz val="9"/>
            <color indexed="81"/>
            <rFont val="Tahoma"/>
            <family val="2"/>
          </rPr>
          <t xml:space="preserve">
We aren't really sure what we can get. We aren't likely to get more than this. This is just based on 2020 actuals as of 11/29/20</t>
        </r>
      </text>
    </comment>
    <comment ref="H7" authorId="0" shapeId="0" xr:uid="{ACFD44A8-942D-4C13-9231-79D91630F4DD}">
      <text>
        <r>
          <rPr>
            <b/>
            <sz val="9"/>
            <color indexed="81"/>
            <rFont val="Tahoma"/>
            <family val="2"/>
          </rPr>
          <t>Nathan Butler:</t>
        </r>
        <r>
          <rPr>
            <sz val="9"/>
            <color indexed="81"/>
            <rFont val="Tahoma"/>
            <family val="2"/>
          </rPr>
          <t xml:space="preserve">
As of Sept 2020 we have received $103,000 in GEMT money. It is not clear if we are due a large amount of money. Based on receipts +30% for the 4th qtr = $134,000. Money both has come in late and is less than expected. </t>
        </r>
      </text>
    </comment>
    <comment ref="H8" authorId="0" shapeId="0" xr:uid="{90A34EF5-A542-4460-A773-B5B5CA3984D1}">
      <text>
        <r>
          <rPr>
            <b/>
            <sz val="9"/>
            <color indexed="81"/>
            <rFont val="Tahoma"/>
            <family val="2"/>
          </rPr>
          <t>Nathan Butler:</t>
        </r>
        <r>
          <rPr>
            <sz val="9"/>
            <color indexed="81"/>
            <rFont val="Tahoma"/>
            <family val="2"/>
          </rPr>
          <t xml:space="preserve">
Per Lainey we should receive about $72,000/year. We previously received another grant that made this number higher. This is the correct amount. </t>
        </r>
      </text>
    </comment>
    <comment ref="H9" authorId="0" shapeId="0" xr:uid="{D93DFB3C-A0E2-49A2-8153-EFCC034E5573}">
      <text>
        <r>
          <rPr>
            <b/>
            <sz val="9"/>
            <color indexed="81"/>
            <rFont val="Tahoma"/>
            <family val="2"/>
          </rPr>
          <t>Nathan Butler:</t>
        </r>
        <r>
          <rPr>
            <sz val="9"/>
            <color indexed="81"/>
            <rFont val="Tahoma"/>
            <family val="2"/>
          </rPr>
          <t xml:space="preserve">
This is a grant Lainey Volk gets every year. </t>
        </r>
      </text>
    </comment>
    <comment ref="H10" authorId="0" shapeId="0" xr:uid="{CC35B92C-4640-4234-8D46-9AE993941B64}">
      <text>
        <r>
          <rPr>
            <b/>
            <sz val="9"/>
            <color indexed="81"/>
            <rFont val="Tahoma"/>
            <family val="2"/>
          </rPr>
          <t>Nathan Butler:</t>
        </r>
        <r>
          <rPr>
            <sz val="9"/>
            <color indexed="81"/>
            <rFont val="Tahoma"/>
            <family val="2"/>
          </rPr>
          <t xml:space="preserve">
This is quite consistent </t>
        </r>
      </text>
    </comment>
    <comment ref="H11" authorId="0" shapeId="0" xr:uid="{2A56F4DB-3F9E-4312-977E-3B87F355402A}">
      <text>
        <r>
          <rPr>
            <b/>
            <sz val="9"/>
            <color indexed="81"/>
            <rFont val="Tahoma"/>
            <family val="2"/>
          </rPr>
          <t>Nathan Butler:</t>
        </r>
        <r>
          <rPr>
            <sz val="9"/>
            <color indexed="81"/>
            <rFont val="Tahoma"/>
            <family val="2"/>
          </rPr>
          <t xml:space="preserve">
This is county disbursed money and while it can varry, we don't really have to do anything to get it. </t>
        </r>
      </text>
    </comment>
    <comment ref="H12" authorId="0" shapeId="0" xr:uid="{0116C23A-D3E3-4BDB-B9D2-43A4BB5DB05B}">
      <text>
        <r>
          <rPr>
            <b/>
            <sz val="9"/>
            <color indexed="81"/>
            <rFont val="Tahoma"/>
            <family val="2"/>
          </rPr>
          <t>Nathan Butler:</t>
        </r>
        <r>
          <rPr>
            <sz val="9"/>
            <color indexed="81"/>
            <rFont val="Tahoma"/>
            <family val="2"/>
          </rPr>
          <t xml:space="preserve">
This is county disbursed money and while it can varry, we don't really have to do anything to get it. </t>
        </r>
      </text>
    </comment>
    <comment ref="H13" authorId="0" shapeId="0" xr:uid="{369434F4-123B-437C-B802-775ED7FC9A85}">
      <text>
        <r>
          <rPr>
            <b/>
            <sz val="9"/>
            <color indexed="81"/>
            <rFont val="Tahoma"/>
            <family val="2"/>
          </rPr>
          <t>Nathan Butler:</t>
        </r>
        <r>
          <rPr>
            <sz val="9"/>
            <color indexed="81"/>
            <rFont val="Tahoma"/>
            <family val="2"/>
          </rPr>
          <t xml:space="preserve">
We don't know enough about this due to COVID. It will be a little low, though. </t>
        </r>
      </text>
    </comment>
    <comment ref="H14" authorId="0" shapeId="0" xr:uid="{7FAD3A7C-DCE7-4297-8F38-4FFA20403F1E}">
      <text>
        <r>
          <rPr>
            <b/>
            <sz val="9"/>
            <color indexed="81"/>
            <rFont val="Tahoma"/>
            <family val="2"/>
          </rPr>
          <t>Nathan Butler:</t>
        </r>
        <r>
          <rPr>
            <sz val="9"/>
            <color indexed="81"/>
            <rFont val="Tahoma"/>
            <family val="2"/>
          </rPr>
          <t xml:space="preserve">
As of Sept we generated $267,000, with three months to go, we can estimate about $80,000 more for the year (30% of 267,000, rather than 33% to account for low generating non-summer months). This equals $347,100 est. for 2020. Add in an extra $10-20,000 for modest ALS billing increase. Very possible the COVID decline in calls for 2020 will actually increase, or a bad outbreak make it increase, so this is a relatively conservative estimate. </t>
        </r>
      </text>
    </comment>
    <comment ref="H17" authorId="0" shapeId="0" xr:uid="{83590973-144B-44D0-B324-210766CE2AEE}">
      <text>
        <r>
          <rPr>
            <b/>
            <sz val="9"/>
            <color indexed="81"/>
            <rFont val="Tahoma"/>
            <family val="2"/>
          </rPr>
          <t>Nathan Butler:</t>
        </r>
        <r>
          <rPr>
            <sz val="9"/>
            <color indexed="81"/>
            <rFont val="Tahoma"/>
            <family val="2"/>
          </rPr>
          <t xml:space="preserve">
We have received about $2,000 through Sept. This, plus 30% = $2,600</t>
        </r>
      </text>
    </comment>
    <comment ref="H24" authorId="0" shapeId="0" xr:uid="{4FFEA665-DD6B-4472-801A-8F5BD221BCFE}">
      <text>
        <r>
          <rPr>
            <b/>
            <sz val="9"/>
            <color indexed="81"/>
            <rFont val="Tahoma"/>
            <family val="2"/>
          </rPr>
          <t>Nathan Butler:</t>
        </r>
        <r>
          <rPr>
            <sz val="9"/>
            <color indexed="81"/>
            <rFont val="Tahoma"/>
            <family val="2"/>
          </rPr>
          <t xml:space="preserve">
This is mostly Hutchins/Butler employment expenses, which is about 18,500/month, or $222,000/yr. EMS reimburses the PHD about $20,000 / year for leadership under the Admin-Chief BARS Code (as a warrant). </t>
        </r>
      </text>
    </comment>
    <comment ref="H27" authorId="0" shapeId="0" xr:uid="{34FC6E83-335B-4977-952A-248997E4B597}">
      <text>
        <r>
          <rPr>
            <b/>
            <sz val="9"/>
            <color indexed="81"/>
            <rFont val="Tahoma"/>
            <family val="2"/>
          </rPr>
          <t>Nathan Butler:</t>
        </r>
        <r>
          <rPr>
            <sz val="9"/>
            <color indexed="81"/>
            <rFont val="Tahoma"/>
            <family val="2"/>
          </rPr>
          <t xml:space="preserve">
It is not known how much the same of the old sprint rig and/or the 1997 ambulance will be worth. This is a rough estimate, based only on selling the sprint rig. Current plan is to donate the ambulance to another service in Mexico</t>
        </r>
      </text>
    </comment>
    <comment ref="H28" authorId="0" shapeId="0" xr:uid="{AC355C6E-51C6-4458-B6BD-CE7EB858A2DA}">
      <text>
        <r>
          <rPr>
            <b/>
            <sz val="9"/>
            <color indexed="81"/>
            <rFont val="Tahoma"/>
            <family val="2"/>
          </rPr>
          <t>Nathan Butler:</t>
        </r>
        <r>
          <rPr>
            <sz val="9"/>
            <color indexed="81"/>
            <rFont val="Tahoma"/>
            <family val="2"/>
          </rPr>
          <t xml:space="preserve">
For Community Paramedicine from 3rd Amendment Subsidy money</t>
        </r>
      </text>
    </comment>
    <comment ref="H29" authorId="0" shapeId="0" xr:uid="{2DCF9E7C-788D-4EB9-ACE9-C1A9C171DAE6}">
      <text>
        <r>
          <rPr>
            <b/>
            <sz val="9"/>
            <color indexed="81"/>
            <rFont val="Tahoma"/>
            <family val="2"/>
          </rPr>
          <t>Nathan Butler:</t>
        </r>
        <r>
          <rPr>
            <sz val="9"/>
            <color indexed="81"/>
            <rFont val="Tahoma"/>
            <family val="2"/>
          </rPr>
          <t xml:space="preserve">
If the 300,000 that was transferred to the reserve fund is counted, this would have been $4,016,594. Also, note that this excludes the $343,000 investment fund.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Nathan Butler</author>
  </authors>
  <commentList>
    <comment ref="E4" authorId="0" shapeId="0" xr:uid="{9FD48094-879C-4053-AB7E-96FCF468FA12}">
      <text>
        <r>
          <rPr>
            <b/>
            <sz val="9"/>
            <color indexed="81"/>
            <rFont val="Tahoma"/>
            <family val="2"/>
          </rPr>
          <t>Nathan Butler:</t>
        </r>
        <r>
          <rPr>
            <sz val="9"/>
            <color indexed="81"/>
            <rFont val="Tahoma"/>
            <family val="2"/>
          </rPr>
          <t xml:space="preserve">
This is total revenue minus total expenditures (excluding this number)</t>
        </r>
      </text>
    </comment>
    <comment ref="E5" authorId="0" shapeId="0" xr:uid="{28012E05-8847-4EC7-90D4-F9AE51C3F805}">
      <text>
        <r>
          <rPr>
            <b/>
            <sz val="9"/>
            <color indexed="81"/>
            <rFont val="Tahoma"/>
            <family val="2"/>
          </rPr>
          <t>Nathan Butler:</t>
        </r>
        <r>
          <rPr>
            <sz val="9"/>
            <color indexed="81"/>
            <rFont val="Tahoma"/>
            <family val="2"/>
          </rPr>
          <t xml:space="preserve">
This is a subcategory of the general fund (6511), not the reserve fund. It should be zeroed out. It was not used in 2020, though Karl did budget for it at the start of 2020</t>
        </r>
      </text>
    </comment>
    <comment ref="E6" authorId="0" shapeId="0" xr:uid="{00E45E1C-A3F0-4003-96CA-D5ADD09C7B39}">
      <text>
        <r>
          <rPr>
            <b/>
            <sz val="9"/>
            <color indexed="81"/>
            <rFont val="Tahoma"/>
            <family val="2"/>
          </rPr>
          <t>Nathan Butler:</t>
        </r>
        <r>
          <rPr>
            <sz val="9"/>
            <color indexed="81"/>
            <rFont val="Tahoma"/>
            <family val="2"/>
          </rPr>
          <t xml:space="preserve">
Karl had budgeted that we start using this BARS code to pay the building, but it was never used. We will use the reserve fund for capital improvements, including the building, but do not plan to use this general fund reserve BARS code.</t>
        </r>
      </text>
    </comment>
    <comment ref="E7" authorId="0" shapeId="0" xr:uid="{58B7851F-89A2-4365-BCC6-7AACBAE65E21}">
      <text>
        <r>
          <rPr>
            <b/>
            <sz val="9"/>
            <color indexed="81"/>
            <rFont val="Tahoma"/>
            <family val="2"/>
          </rPr>
          <t>Nathan Butler:</t>
        </r>
        <r>
          <rPr>
            <sz val="9"/>
            <color indexed="81"/>
            <rFont val="Tahoma"/>
            <family val="2"/>
          </rPr>
          <t xml:space="preserve">
As above, this is a subcategory of the general fund (6511), not the reserve fund. It should be zeroed out. It was not used in 2020, though Karl did budget for it at the start of 2020. Instead, the transfer to Reserve Fund BARS code was used (597.00.00.6512)</t>
        </r>
      </text>
    </comment>
    <comment ref="E11" authorId="0" shapeId="0" xr:uid="{EDF64171-0B85-476F-89D9-355F365D90A3}">
      <text>
        <r>
          <rPr>
            <b/>
            <sz val="9"/>
            <color indexed="81"/>
            <rFont val="Tahoma"/>
            <family val="2"/>
          </rPr>
          <t>Nathan Butler:</t>
        </r>
        <r>
          <rPr>
            <sz val="9"/>
            <color indexed="81"/>
            <rFont val="Tahoma"/>
            <family val="2"/>
          </rPr>
          <t xml:space="preserve">
$10,000 Paid to the PHD for Hutchin's leadership, $10,000 to the PHD for Butler. The Director of Ops is covered under Ops, not admin. Reminder of her salary is covered under 522.10.10.0007</t>
        </r>
      </text>
    </comment>
    <comment ref="E12" authorId="0" shapeId="0" xr:uid="{A6A494C7-F384-427F-B6DE-328C36ECAC40}">
      <text>
        <r>
          <rPr>
            <b/>
            <sz val="9"/>
            <color indexed="81"/>
            <rFont val="Tahoma"/>
            <family val="2"/>
          </rPr>
          <t>Nathan Butler:</t>
        </r>
        <r>
          <rPr>
            <sz val="9"/>
            <color indexed="81"/>
            <rFont val="Tahoma"/>
            <family val="2"/>
          </rPr>
          <t xml:space="preserve">
Placeholder salary increase of 3.5%, from 50,000 to 51,750 for Thomsen. </t>
        </r>
      </text>
    </comment>
    <comment ref="E13" authorId="0" shapeId="0" xr:uid="{75429C3A-0CBB-40A3-B8A2-F626F5648A41}">
      <text>
        <r>
          <rPr>
            <b/>
            <sz val="9"/>
            <color indexed="81"/>
            <rFont val="Tahoma"/>
            <family val="2"/>
          </rPr>
          <t>Nathan Butler:</t>
        </r>
        <r>
          <rPr>
            <sz val="9"/>
            <color indexed="81"/>
            <rFont val="Tahoma"/>
            <family val="2"/>
          </rPr>
          <t xml:space="preserve">
Should be much more modest, last year actuals included Karl's cashed out PTO. Only Sally Thomsen is elligible for cashed out PTO from EMS Admin (Butler/Hutchins cash out from PHD)</t>
        </r>
      </text>
    </comment>
    <comment ref="E14" authorId="0" shapeId="0" xr:uid="{FA316A3D-B0ED-41B8-8792-BE4B70E057D6}">
      <text>
        <r>
          <rPr>
            <b/>
            <sz val="9"/>
            <color indexed="81"/>
            <rFont val="Tahoma"/>
            <family val="2"/>
          </rPr>
          <t>Nathan Butler:</t>
        </r>
        <r>
          <rPr>
            <sz val="9"/>
            <color indexed="81"/>
            <rFont val="Tahoma"/>
            <family val="2"/>
          </rPr>
          <t xml:space="preserve">
This is a passthrough. The only portion of Hutchins' wages that are not reimbursed is $10,000 under 522.10.10.0001. See also IIMC Reimbursments 369.95.00.0007</t>
        </r>
      </text>
    </comment>
    <comment ref="E15" authorId="0" shapeId="0" xr:uid="{41AD5662-DA74-4999-A520-09562BB306DB}">
      <text>
        <r>
          <rPr>
            <b/>
            <sz val="9"/>
            <color indexed="81"/>
            <rFont val="Tahoma"/>
            <family val="2"/>
          </rPr>
          <t>Nathan Butler:</t>
        </r>
        <r>
          <rPr>
            <sz val="9"/>
            <color indexed="81"/>
            <rFont val="Tahoma"/>
            <family val="2"/>
          </rPr>
          <t xml:space="preserve">
Of this, $56,000 is reimbursed by the hospital district in 2020. Includes a placeholder for a 3% raise.  </t>
        </r>
      </text>
    </comment>
    <comment ref="E19" authorId="0" shapeId="0" xr:uid="{2FE3A056-E483-47AF-AC30-B90F241F1EC7}">
      <text>
        <r>
          <rPr>
            <b/>
            <sz val="9"/>
            <color indexed="81"/>
            <rFont val="Tahoma"/>
            <family val="2"/>
          </rPr>
          <t>Nathan Butler:</t>
        </r>
        <r>
          <rPr>
            <sz val="9"/>
            <color indexed="81"/>
            <rFont val="Tahoma"/>
            <family val="2"/>
          </rPr>
          <t xml:space="preserve">
$1100 for Butler/Hutchins, $250 for Thomsen per month. =16,200. Butler/Hutchins is reimbursed (see Revenue)</t>
        </r>
      </text>
    </comment>
    <comment ref="E20" authorId="0" shapeId="0" xr:uid="{F9F3152E-E861-4020-B61F-96A2BD6F820E}">
      <text>
        <r>
          <rPr>
            <b/>
            <sz val="9"/>
            <color indexed="81"/>
            <rFont val="Tahoma"/>
            <family val="2"/>
          </rPr>
          <t>Nathan Butler:</t>
        </r>
        <r>
          <rPr>
            <sz val="9"/>
            <color indexed="81"/>
            <rFont val="Tahoma"/>
            <family val="2"/>
          </rPr>
          <t xml:space="preserve">
$30/mth Butler, $18/mnth Hutchins, $26/mnth Thomsen = $74, or about $1000/year. Butler/Hutchins is reimbursed (see Revenue)</t>
        </r>
      </text>
    </comment>
    <comment ref="E21" authorId="0" shapeId="0" xr:uid="{26068F6E-0E8D-48E8-9018-9E7F59430BBC}">
      <text>
        <r>
          <rPr>
            <b/>
            <sz val="9"/>
            <color indexed="81"/>
            <rFont val="Tahoma"/>
            <family val="2"/>
          </rPr>
          <t>Nathan Butler:</t>
        </r>
        <r>
          <rPr>
            <sz val="9"/>
            <color indexed="81"/>
            <rFont val="Tahoma"/>
            <family val="2"/>
          </rPr>
          <t xml:space="preserve">
$713/mnth Butler, $1026 Hutchins, $468 Thomsen = $2207 x 12 = 26500. Butler/Hutchins is reimbursed (see Revenue)</t>
        </r>
      </text>
    </comment>
    <comment ref="E22" authorId="0" shapeId="0" xr:uid="{5011982C-1B75-455F-ABE8-60586FEC5E63}">
      <text>
        <r>
          <rPr>
            <b/>
            <sz val="9"/>
            <color indexed="81"/>
            <rFont val="Tahoma"/>
            <family val="2"/>
          </rPr>
          <t>Nathan Butler:</t>
        </r>
        <r>
          <rPr>
            <sz val="9"/>
            <color indexed="81"/>
            <rFont val="Tahoma"/>
            <family val="2"/>
          </rPr>
          <t xml:space="preserve">
No LEOFF elligible admin staff (was Karl) </t>
        </r>
      </text>
    </comment>
    <comment ref="E23" authorId="0" shapeId="0" xr:uid="{C557F60F-CCFF-4497-A9F2-F1ECD06CB6F4}">
      <text>
        <r>
          <rPr>
            <b/>
            <sz val="9"/>
            <color indexed="81"/>
            <rFont val="Tahoma"/>
            <family val="2"/>
          </rPr>
          <t>Nathan Butler:</t>
        </r>
        <r>
          <rPr>
            <sz val="9"/>
            <color indexed="81"/>
            <rFont val="Tahoma"/>
            <family val="2"/>
          </rPr>
          <t xml:space="preserve">
No uniformed Admin staff. </t>
        </r>
      </text>
    </comment>
    <comment ref="E24" authorId="0" shapeId="0" xr:uid="{64B8A035-478F-4B32-87BF-2ED3C5ECE0ED}">
      <text>
        <r>
          <rPr>
            <b/>
            <sz val="9"/>
            <color indexed="81"/>
            <rFont val="Tahoma"/>
            <family val="2"/>
          </rPr>
          <t>Nathan Butler:</t>
        </r>
        <r>
          <rPr>
            <sz val="9"/>
            <color indexed="81"/>
            <rFont val="Tahoma"/>
            <family val="2"/>
          </rPr>
          <t xml:space="preserve">
Currently $635/m Hutchins $1209/m Butler, $1261/m Thomsen = 3105 x 12 = $37,260. Then, multiple by 11% to reflect the increase in expense for 2020 = est. $42,000. Butler/Hutchins is reimbursed (see revenue)</t>
        </r>
      </text>
    </comment>
    <comment ref="E25" authorId="0" shapeId="0" xr:uid="{68DFD7E7-40F3-44B5-ACB4-0D7F7661405E}">
      <text>
        <r>
          <rPr>
            <b/>
            <sz val="9"/>
            <color indexed="81"/>
            <rFont val="Tahoma"/>
            <charset val="1"/>
          </rPr>
          <t>Nathan Butler:</t>
        </r>
        <r>
          <rPr>
            <sz val="9"/>
            <color indexed="81"/>
            <rFont val="Tahoma"/>
            <charset val="1"/>
          </rPr>
          <t xml:space="preserve">
$100 each Admin employee = $300/m = 3600/year. Butler and Hutchins is reimbursed (see revenue) </t>
        </r>
      </text>
    </comment>
    <comment ref="E27" authorId="0" shapeId="0" xr:uid="{2D72BFFF-4247-4CF8-A3FF-4FC7CA6448E9}">
      <text>
        <r>
          <rPr>
            <b/>
            <sz val="9"/>
            <color indexed="81"/>
            <rFont val="Tahoma"/>
            <charset val="1"/>
          </rPr>
          <t>Nathan Butler:</t>
        </r>
        <r>
          <rPr>
            <sz val="9"/>
            <color indexed="81"/>
            <rFont val="Tahoma"/>
            <charset val="1"/>
          </rPr>
          <t xml:space="preserve">
Cell phones covered under coms </t>
        </r>
      </text>
    </comment>
    <comment ref="E28" authorId="0" shapeId="0" xr:uid="{B50D89E0-E35F-47E1-8C83-B8A67A6BF8D3}">
      <text>
        <r>
          <rPr>
            <b/>
            <sz val="9"/>
            <color indexed="81"/>
            <rFont val="Tahoma"/>
            <charset val="1"/>
          </rPr>
          <t>Nathan Butler:</t>
        </r>
        <r>
          <rPr>
            <sz val="9"/>
            <color indexed="81"/>
            <rFont val="Tahoma"/>
            <charset val="1"/>
          </rPr>
          <t xml:space="preserve">
$64/m Butler, $394/m Hutchins, $762/m Thomsen = $1220/month = $14,640 / year</t>
        </r>
      </text>
    </comment>
    <comment ref="E29" authorId="0" shapeId="0" xr:uid="{F03BA451-406D-416D-B58B-5009703FBE65}">
      <text>
        <r>
          <rPr>
            <b/>
            <sz val="9"/>
            <color indexed="81"/>
            <rFont val="Tahoma"/>
            <charset val="1"/>
          </rPr>
          <t xml:space="preserve">Nathan Butler: </t>
        </r>
        <r>
          <rPr>
            <sz val="9"/>
            <color indexed="81"/>
            <rFont val="Tahoma"/>
            <charset val="1"/>
          </rPr>
          <t xml:space="preserve">
$8/m Butler, 11/m Hutchins, $5/m Thomsen = $24/m = $288/year </t>
        </r>
      </text>
    </comment>
    <comment ref="E30" authorId="0" shapeId="0" xr:uid="{6A54918A-6937-4DF7-A2F2-6C102D4FB4A6}">
      <text>
        <r>
          <rPr>
            <b/>
            <sz val="9"/>
            <color indexed="81"/>
            <rFont val="Tahoma"/>
            <charset val="1"/>
          </rPr>
          <t>Nathan Butler:</t>
        </r>
        <r>
          <rPr>
            <sz val="9"/>
            <color indexed="81"/>
            <rFont val="Tahoma"/>
            <charset val="1"/>
          </rPr>
          <t xml:space="preserve">
covered under medical insurance (now that we have Regence) </t>
        </r>
      </text>
    </comment>
    <comment ref="E31" authorId="0" shapeId="0" xr:uid="{FF7FB280-3A97-4618-9084-D163606785D5}">
      <text>
        <r>
          <rPr>
            <b/>
            <sz val="9"/>
            <color indexed="81"/>
            <rFont val="Tahoma"/>
            <charset val="1"/>
          </rPr>
          <t>Nathan Butler:</t>
        </r>
        <r>
          <rPr>
            <sz val="9"/>
            <color indexed="81"/>
            <rFont val="Tahoma"/>
            <charset val="1"/>
          </rPr>
          <t xml:space="preserve">
This should be a straight across cost (the administrative fee is covered elsewhere). $1500 for Hutchins, $2300 each for Butler and Thomsen, but the actual cost is often lower (since the full value is not always claimed) 
</t>
        </r>
      </text>
    </comment>
    <comment ref="E32" authorId="0" shapeId="0" xr:uid="{08C81298-FE24-4738-9D01-530CDD7B9168}">
      <text>
        <r>
          <rPr>
            <b/>
            <sz val="9"/>
            <color indexed="81"/>
            <rFont val="Tahoma"/>
            <charset val="1"/>
          </rPr>
          <t>Nathan Butler:</t>
        </r>
        <r>
          <rPr>
            <sz val="9"/>
            <color indexed="81"/>
            <rFont val="Tahoma"/>
            <charset val="1"/>
          </rPr>
          <t xml:space="preserve">
This is usually around $75/person. Pays for Island Air Ambulance &amp; Airlift NW memberships </t>
        </r>
      </text>
    </comment>
    <comment ref="E39" authorId="0" shapeId="0" xr:uid="{B6DA8FB2-C44B-4118-8A1C-22483AAF781B}">
      <text>
        <r>
          <rPr>
            <b/>
            <sz val="9"/>
            <color indexed="81"/>
            <rFont val="Tahoma"/>
            <family val="2"/>
          </rPr>
          <t>Nathan Butler:</t>
        </r>
        <r>
          <rPr>
            <sz val="9"/>
            <color indexed="81"/>
            <rFont val="Tahoma"/>
            <family val="2"/>
          </rPr>
          <t xml:space="preserve">
We have spent $2100 through Sept 2020. </t>
        </r>
      </text>
    </comment>
    <comment ref="E40" authorId="0" shapeId="0" xr:uid="{8559FFE4-267C-4066-A746-A6ACB1BF4E27}">
      <text>
        <r>
          <rPr>
            <b/>
            <sz val="9"/>
            <color indexed="81"/>
            <rFont val="Tahoma"/>
            <family val="2"/>
          </rPr>
          <t>Nathan Butler:</t>
        </r>
        <r>
          <rPr>
            <sz val="9"/>
            <color indexed="81"/>
            <rFont val="Tahoma"/>
            <family val="2"/>
          </rPr>
          <t xml:space="preserve">
Our Software costs are rolled into our IT Contractor expenses 522.20.41.0006. As of Sept 2020 we have spent $2600. This is an estimate based off of that. Past items under this code for e.g. include Aladtec. </t>
        </r>
      </text>
    </comment>
    <comment ref="E43" authorId="0" shapeId="0" xr:uid="{455BADF7-F712-4D73-86DD-33DCAD6FFEA7}">
      <text>
        <r>
          <rPr>
            <b/>
            <sz val="9"/>
            <color indexed="81"/>
            <rFont val="Tahoma"/>
            <family val="2"/>
          </rPr>
          <t>Nathan Butler:</t>
        </r>
        <r>
          <rPr>
            <sz val="9"/>
            <color indexed="81"/>
            <rFont val="Tahoma"/>
            <family val="2"/>
          </rPr>
          <t xml:space="preserve">
We have spent about $700 as of Sept 2020. This is an unpredictable expense - something breaks/etc</t>
        </r>
      </text>
    </comment>
    <comment ref="E46" authorId="0" shapeId="0" xr:uid="{7B35B9E0-4847-4A26-A60D-7BF4E32CBB50}">
      <text>
        <r>
          <rPr>
            <b/>
            <sz val="9"/>
            <color indexed="81"/>
            <rFont val="Tahoma"/>
            <family val="2"/>
          </rPr>
          <t>Nathan Butler:</t>
        </r>
        <r>
          <rPr>
            <sz val="9"/>
            <color indexed="81"/>
            <rFont val="Tahoma"/>
            <family val="2"/>
          </rPr>
          <t xml:space="preserve">
We have not done newsletters/etc, but need to. 2-4 District wide mailers will cost at least this amount. For 2020 we spent $0 so far. Does not include postage for mailers (see 522.10.42.0002)</t>
        </r>
      </text>
    </comment>
    <comment ref="E47" authorId="0" shapeId="0" xr:uid="{A3247A7E-00E3-4A13-8940-CCE518C31284}">
      <text>
        <r>
          <rPr>
            <b/>
            <sz val="9"/>
            <color indexed="81"/>
            <rFont val="Tahoma"/>
            <family val="2"/>
          </rPr>
          <t>Nathan Butler:</t>
        </r>
        <r>
          <rPr>
            <sz val="9"/>
            <color indexed="81"/>
            <rFont val="Tahoma"/>
            <family val="2"/>
          </rPr>
          <t xml:space="preserve">
as of Sept we have spent $6600. Add 33% = $8800</t>
        </r>
      </text>
    </comment>
    <comment ref="E48" authorId="0" shapeId="0" xr:uid="{EE2793E4-61D1-48E3-8CD8-33DE3ABF8BEE}">
      <text>
        <r>
          <rPr>
            <b/>
            <sz val="9"/>
            <color indexed="81"/>
            <rFont val="Tahoma"/>
            <family val="2"/>
          </rPr>
          <t>Nathan Butler:</t>
        </r>
        <r>
          <rPr>
            <sz val="9"/>
            <color indexed="81"/>
            <rFont val="Tahoma"/>
            <family val="2"/>
          </rPr>
          <t xml:space="preserve">
We have spent about $9,500 in 2020 as of Sept. This large item was set aside for the CID. If we end up having large legal expenses in 2021, it may need boosted back up, but for now we feel it a mistake to continuously budget high for this as it appears we are spending this much each year as a routine </t>
        </r>
      </text>
    </comment>
    <comment ref="E49" authorId="0" shapeId="0" xr:uid="{DAA59861-F819-438F-A733-FFE8E5417244}">
      <text>
        <r>
          <rPr>
            <b/>
            <sz val="9"/>
            <color indexed="81"/>
            <rFont val="Tahoma"/>
            <family val="2"/>
          </rPr>
          <t>Nathan Butler:</t>
        </r>
        <r>
          <rPr>
            <sz val="9"/>
            <color indexed="81"/>
            <rFont val="Tahoma"/>
            <family val="2"/>
          </rPr>
          <t xml:space="preserve">
State Audit expenses came in at $1400 for 2020. It appears possible that it was been billed differently as the PHD paid it, and EMS reimbursed the PHD. The number $15,000 is a rough number. </t>
        </r>
      </text>
    </comment>
    <comment ref="E50" authorId="0" shapeId="0" xr:uid="{3F397314-D5DF-46CF-84C0-2533AC5FC054}">
      <text>
        <r>
          <rPr>
            <b/>
            <sz val="9"/>
            <color indexed="81"/>
            <rFont val="Tahoma"/>
            <family val="2"/>
          </rPr>
          <t>Nathan Butler:</t>
        </r>
        <r>
          <rPr>
            <sz val="9"/>
            <color indexed="81"/>
            <rFont val="Tahoma"/>
            <family val="2"/>
          </rPr>
          <t xml:space="preserve">
We have not utilized this yet, but we do plan to do so. We will need to spend $20,000 for assistance with GEMT. </t>
        </r>
      </text>
    </comment>
    <comment ref="E51" authorId="0" shapeId="0" xr:uid="{C551F2AF-598B-4038-A6F3-CC0A41326A43}">
      <text>
        <r>
          <rPr>
            <b/>
            <sz val="9"/>
            <color indexed="81"/>
            <rFont val="Tahoma"/>
            <family val="2"/>
          </rPr>
          <t>Nathan Butler:</t>
        </r>
        <r>
          <rPr>
            <sz val="9"/>
            <color indexed="81"/>
            <rFont val="Tahoma"/>
            <family val="2"/>
          </rPr>
          <t xml:space="preserve">
The PHD levy has been carrying this expense. </t>
        </r>
      </text>
    </comment>
    <comment ref="E54" authorId="0" shapeId="0" xr:uid="{9C4E0AC3-0377-4491-A37A-197F71D52E28}">
      <text>
        <r>
          <rPr>
            <b/>
            <sz val="9"/>
            <color indexed="81"/>
            <rFont val="Tahoma"/>
            <family val="2"/>
          </rPr>
          <t>Nathan Butler:</t>
        </r>
        <r>
          <rPr>
            <sz val="9"/>
            <color indexed="81"/>
            <rFont val="Tahoma"/>
            <family val="2"/>
          </rPr>
          <t xml:space="preserve">
Current expenditures are at $214/month. This is due to the move to VOIP. Also includes a satellite phone. </t>
        </r>
      </text>
    </comment>
    <comment ref="E55" authorId="0" shapeId="0" xr:uid="{BF06FA5A-E7D4-4ED6-8415-A24D5361FAC2}">
      <text>
        <r>
          <rPr>
            <b/>
            <sz val="9"/>
            <color indexed="81"/>
            <rFont val="Tahoma"/>
            <family val="2"/>
          </rPr>
          <t>Nathan Butler:</t>
        </r>
        <r>
          <rPr>
            <sz val="9"/>
            <color indexed="81"/>
            <rFont val="Tahoma"/>
            <family val="2"/>
          </rPr>
          <t xml:space="preserve">
We have spent $890 as of Sept 2020. The cost of mailers is the main anticipated cost increase. First class postage (0.55) to about 3000 addresses 2-4 x /year = est $7,000, plus non-mailer postage. See 522.10.41.0001 for the advertising BARS code that covers the remainder of the advertising cost. </t>
        </r>
      </text>
    </comment>
    <comment ref="E56" authorId="0" shapeId="0" xr:uid="{52ECDE0A-8476-4654-9CEA-64AC80880917}">
      <text>
        <r>
          <rPr>
            <b/>
            <sz val="9"/>
            <color indexed="81"/>
            <rFont val="Tahoma"/>
            <family val="2"/>
          </rPr>
          <t>Nathan Butler:</t>
        </r>
        <r>
          <rPr>
            <sz val="9"/>
            <color indexed="81"/>
            <rFont val="Tahoma"/>
            <family val="2"/>
          </rPr>
          <t xml:space="preserve">
We spend about $700/month on this, equals $8,400/year
</t>
        </r>
      </text>
    </comment>
    <comment ref="E57" authorId="0" shapeId="0" xr:uid="{87160556-7207-48DC-8BE1-53F3F94BAF95}">
      <text>
        <r>
          <rPr>
            <b/>
            <sz val="9"/>
            <color indexed="81"/>
            <rFont val="Tahoma"/>
            <family val="2"/>
          </rPr>
          <t>Nathan Butler:</t>
        </r>
        <r>
          <rPr>
            <sz val="9"/>
            <color indexed="81"/>
            <rFont val="Tahoma"/>
            <family val="2"/>
          </rPr>
          <t xml:space="preserve">
Currently $135/month through RockIsland = est $1700</t>
        </r>
      </text>
    </comment>
    <comment ref="E63" authorId="0" shapeId="0" xr:uid="{8A51C0D2-5014-44F3-AEA5-722B88DB7A3B}">
      <text>
        <r>
          <rPr>
            <b/>
            <sz val="9"/>
            <color indexed="81"/>
            <rFont val="Tahoma"/>
            <family val="2"/>
          </rPr>
          <t>Nathan Butler:</t>
        </r>
        <r>
          <rPr>
            <sz val="9"/>
            <color indexed="81"/>
            <rFont val="Tahoma"/>
            <family val="2"/>
          </rPr>
          <t xml:space="preserve">
Only $100 has been spent in 2020 on 522.10.43. With Karl gone, that is likely to go down even below that. However, some travel is possible, so some (very modest) budget funding is set aside. </t>
        </r>
      </text>
    </comment>
    <comment ref="E65" authorId="0" shapeId="0" xr:uid="{A19BAD68-966A-4AC5-8DFF-F3E3D14445FD}">
      <text>
        <r>
          <rPr>
            <b/>
            <sz val="9"/>
            <color indexed="81"/>
            <rFont val="Tahoma"/>
            <family val="2"/>
          </rPr>
          <t xml:space="preserve">Nathan Butler:
</t>
        </r>
        <r>
          <rPr>
            <sz val="9"/>
            <color indexed="81"/>
            <rFont val="Tahoma"/>
            <family val="2"/>
          </rPr>
          <t xml:space="preserve">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69" authorId="0" shapeId="0" xr:uid="{96F3DC85-7A4C-4353-807D-1CB99FF6DDA8}">
      <text>
        <r>
          <rPr>
            <b/>
            <sz val="9"/>
            <color indexed="81"/>
            <rFont val="Tahoma"/>
            <charset val="1"/>
          </rPr>
          <t>Nathan Butler:</t>
        </r>
        <r>
          <rPr>
            <sz val="9"/>
            <color indexed="81"/>
            <rFont val="Tahoma"/>
            <charset val="1"/>
          </rPr>
          <t xml:space="preserve">
  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72" authorId="0" shapeId="0" xr:uid="{67197EAA-C411-4C17-B01A-F79A2F64BA01}">
      <text>
        <r>
          <rPr>
            <b/>
            <sz val="9"/>
            <color indexed="81"/>
            <rFont val="Tahoma"/>
            <family val="2"/>
          </rPr>
          <t>Nathan Butler:</t>
        </r>
        <r>
          <rPr>
            <sz val="9"/>
            <color indexed="81"/>
            <rFont val="Tahoma"/>
            <family val="2"/>
          </rPr>
          <t xml:space="preserve">
The largest expenses is $1250/yr to the SJC EMS and Trauma Care Council. This cost should be very modest with no EMS Chief professional memberships to pay for, but there are still EMS dues for various programs </t>
        </r>
      </text>
    </comment>
    <comment ref="E76" authorId="0" shapeId="0" xr:uid="{441B1745-9C1F-45F1-A4B6-86930E1A4311}">
      <text>
        <r>
          <rPr>
            <b/>
            <sz val="9"/>
            <color indexed="81"/>
            <rFont val="Tahoma"/>
            <family val="2"/>
          </rPr>
          <t>Nathan Butler:</t>
        </r>
        <r>
          <rPr>
            <sz val="9"/>
            <color indexed="81"/>
            <rFont val="Tahoma"/>
            <family val="2"/>
          </rPr>
          <t xml:space="preserve">
We spent about $5,000 this year. $8000 leaves room. </t>
        </r>
      </text>
    </comment>
    <comment ref="E77" authorId="0" shapeId="0" xr:uid="{8790C202-0D63-4215-8FF8-2BC61E073754}">
      <text>
        <r>
          <rPr>
            <b/>
            <sz val="9"/>
            <color indexed="81"/>
            <rFont val="Tahoma"/>
            <family val="2"/>
          </rPr>
          <t>Nathan Butler:</t>
        </r>
        <r>
          <rPr>
            <sz val="9"/>
            <color indexed="81"/>
            <rFont val="Tahoma"/>
            <family val="2"/>
          </rPr>
          <t xml:space="preserve">
 We spent $200 in 2020. We will owe for our Line of Credit about $150. </t>
        </r>
      </text>
    </comment>
    <comment ref="E81" authorId="0" shapeId="0" xr:uid="{42DB2B60-9A42-41AA-9F7E-379495CB7131}">
      <text>
        <r>
          <rPr>
            <b/>
            <sz val="9"/>
            <color indexed="81"/>
            <rFont val="Tahoma"/>
            <family val="2"/>
          </rPr>
          <t>Nathan Butler:</t>
        </r>
        <r>
          <rPr>
            <sz val="9"/>
            <color indexed="81"/>
            <rFont val="Tahoma"/>
            <family val="2"/>
          </rPr>
          <t xml:space="preserve">
In August, our wages were $18,853 (or $226,236/year). In Sept, paying the OT, we paid $22,165 (or $265,980). That is a $40,000 difference. We should add 3% to both to represent a placeholder for pay increase ($233,023 and $273,959 respectively). The budget number is a medial number between the two. Negotiations currently anticipate paying the backpay in full, half in 2020 and half in 2021. That adds about $20,000 (arriving at the $253,000 number), but the final number is uncertain. </t>
        </r>
      </text>
    </comment>
    <comment ref="E82" authorId="0" shapeId="0" xr:uid="{5A46517D-BF37-4374-9526-E9B36AB9BDDC}">
      <text>
        <r>
          <rPr>
            <b/>
            <sz val="9"/>
            <color indexed="81"/>
            <rFont val="Tahoma"/>
            <family val="2"/>
          </rPr>
          <t>Nathan Butler:</t>
        </r>
        <r>
          <rPr>
            <sz val="9"/>
            <color indexed="81"/>
            <rFont val="Tahoma"/>
            <family val="2"/>
          </rPr>
          <t xml:space="preserve">
Director of Logistics and Operations. Salary uncertain. </t>
        </r>
      </text>
    </comment>
    <comment ref="E84" authorId="0" shapeId="0" xr:uid="{83C00DEA-7592-4AAE-B542-BF281D89C476}">
      <text>
        <r>
          <rPr>
            <b/>
            <sz val="9"/>
            <color indexed="81"/>
            <rFont val="Tahoma"/>
            <family val="2"/>
          </rPr>
          <t>Nathan Butler:</t>
        </r>
        <r>
          <rPr>
            <sz val="9"/>
            <color indexed="81"/>
            <rFont val="Tahoma"/>
            <family val="2"/>
          </rPr>
          <t xml:space="preserve">
We paid $307,770 through Sept 2020, plus 25% is $384,712 for 2020. We owe a 0-2% increase per medic in 2021, working out to $388,600 at 1%. </t>
        </r>
      </text>
    </comment>
    <comment ref="E86" authorId="0" shapeId="0" xr:uid="{A5E06BD9-8C19-4A48-803A-D74D9A00FCF1}">
      <text>
        <r>
          <rPr>
            <b/>
            <sz val="9"/>
            <color indexed="81"/>
            <rFont val="Tahoma"/>
            <family val="2"/>
          </rPr>
          <t>Nathan Butler:</t>
        </r>
        <r>
          <rPr>
            <sz val="9"/>
            <color indexed="81"/>
            <rFont val="Tahoma"/>
            <family val="2"/>
          </rPr>
          <t xml:space="preserve">
Based on 2020, we expect to pay about $83,000 in volunteer EMT expenses. We are adding in about $15,000 for Community Paramedicine volunteer shifts. </t>
        </r>
      </text>
    </comment>
    <comment ref="E88" authorId="0" shapeId="0" xr:uid="{5D44E7F5-46C3-4C70-A19A-91FF01DC96DB}">
      <text>
        <r>
          <rPr>
            <b/>
            <sz val="9"/>
            <color indexed="81"/>
            <rFont val="Tahoma"/>
            <family val="2"/>
          </rPr>
          <t>Nathan Butler:</t>
        </r>
        <r>
          <rPr>
            <sz val="9"/>
            <color indexed="81"/>
            <rFont val="Tahoma"/>
            <family val="2"/>
          </rPr>
          <t xml:space="preserve">
Through Sept, there has been about $11,000 in cashed out PTO, but this is often done close to the end of the year. Other than that, it's basically a guess about how much people will cash out. </t>
        </r>
      </text>
    </comment>
    <comment ref="E91" authorId="0" shapeId="0" xr:uid="{963D0F24-A13A-494E-8C03-D985DC5CB486}">
      <text>
        <r>
          <rPr>
            <b/>
            <sz val="9"/>
            <color indexed="81"/>
            <rFont val="Tahoma"/>
            <family val="2"/>
          </rPr>
          <t>Nathan Butler:</t>
        </r>
        <r>
          <rPr>
            <sz val="9"/>
            <color indexed="81"/>
            <rFont val="Tahoma"/>
            <family val="2"/>
          </rPr>
          <t xml:space="preserve">
Through Sept 2020, we have paid $37,179, add 25% for the remainder of the year and you get $46,473, then $7000 for the Dir of Ops (1/8 + 20%). Total estimated liability = 53,448, then add 2% for raises = $54,500</t>
        </r>
      </text>
    </comment>
    <comment ref="E92" authorId="0" shapeId="0" xr:uid="{3C7895F1-263B-4C16-B414-65BFE209C066}">
      <text>
        <r>
          <rPr>
            <b/>
            <sz val="9"/>
            <color indexed="81"/>
            <rFont val="Tahoma"/>
            <family val="2"/>
          </rPr>
          <t>Nathan Butler:</t>
        </r>
        <r>
          <rPr>
            <sz val="9"/>
            <color indexed="81"/>
            <rFont val="Tahoma"/>
            <family val="2"/>
          </rPr>
          <t xml:space="preserve">
L&amp;I is $23,600 through Sept, add in remaining 25% of year = $29,463. Approx liability for Dir of Ops = $4,400 (1/8 total +20%). Total is $33,900, then add 2% to the total for raises. </t>
        </r>
      </text>
    </comment>
    <comment ref="E93" authorId="0" shapeId="0" xr:uid="{63AE8676-788D-4C87-9124-B349A6C5A91F}">
      <text>
        <r>
          <rPr>
            <b/>
            <sz val="9"/>
            <color indexed="81"/>
            <rFont val="Tahoma"/>
            <family val="2"/>
          </rPr>
          <t>Nathan Butler:</t>
        </r>
        <r>
          <rPr>
            <sz val="9"/>
            <color indexed="81"/>
            <rFont val="Tahoma"/>
            <family val="2"/>
          </rPr>
          <t xml:space="preserve">
Through Sept 2020, we have paid $24,886, add in 25% for the remainder of the year = 31,105. Add in Dir of Ops (1/8 + 20%) = $4,665. Combined, that equals $35,770, then increase by 2% = $36,500</t>
        </r>
      </text>
    </comment>
    <comment ref="E94" authorId="0" shapeId="0" xr:uid="{5E393821-32F1-45F8-9A4D-930C6E7E4B2B}">
      <text>
        <r>
          <rPr>
            <b/>
            <sz val="9"/>
            <color indexed="81"/>
            <rFont val="Tahoma"/>
            <family val="2"/>
          </rPr>
          <t>Nathan Butler:</t>
        </r>
        <r>
          <rPr>
            <sz val="9"/>
            <color indexed="81"/>
            <rFont val="Tahoma"/>
            <family val="2"/>
          </rPr>
          <t xml:space="preserve">
We have spent $95,033 through Sept, add in 25% to complete the year = 118,791, then subtract out the extra month in January due to double coverage Regence and Kaiser = $109,287. We know we have an 11% increase, which works out to $120,000
</t>
        </r>
      </text>
    </comment>
    <comment ref="E95" authorId="0" shapeId="0" xr:uid="{EAF1D778-98AB-448C-A52D-11DFE4A824DA}">
      <text>
        <r>
          <rPr>
            <b/>
            <sz val="9"/>
            <color indexed="81"/>
            <rFont val="Tahoma"/>
            <charset val="1"/>
          </rPr>
          <t>Nathan Butler:</t>
        </r>
        <r>
          <rPr>
            <sz val="9"/>
            <color indexed="81"/>
            <rFont val="Tahoma"/>
            <charset val="1"/>
          </rPr>
          <t xml:space="preserve">
We have paid $7085 through Sept. Add in 25% = 8,850. Add in Dir of Ops (1/8 + 20%) = $1330. Total together is $10,200. Add in 2% = est. $10,500</t>
        </r>
      </text>
    </comment>
    <comment ref="E96" authorId="0" shapeId="0" xr:uid="{2DB5D1F8-A383-4C12-A2DA-DCBFFFE2FA4F}">
      <text>
        <r>
          <rPr>
            <b/>
            <sz val="9"/>
            <color indexed="81"/>
            <rFont val="Tahoma"/>
            <charset val="1"/>
          </rPr>
          <t>Nathan Butler:</t>
        </r>
        <r>
          <rPr>
            <sz val="9"/>
            <color indexed="81"/>
            <rFont val="Tahoma"/>
            <charset val="1"/>
          </rPr>
          <t xml:space="preserve">
We do immunize for the flu, but it's been paid out of medications </t>
        </r>
      </text>
    </comment>
    <comment ref="E97" authorId="0" shapeId="0" xr:uid="{C4FA8E5B-DFA9-434B-86AC-7939B3F159E1}">
      <text>
        <r>
          <rPr>
            <b/>
            <sz val="9"/>
            <color indexed="81"/>
            <rFont val="Tahoma"/>
            <charset val="1"/>
          </rPr>
          <t>Nathan Butler:</t>
        </r>
        <r>
          <rPr>
            <sz val="9"/>
            <color indexed="81"/>
            <rFont val="Tahoma"/>
            <charset val="1"/>
          </rPr>
          <t xml:space="preserve">
We spent $9,878 through Sept. Add 25% = $12,347. Add in Dir of Ops (1/8 + 20%) for $1,852. Total is $14,200. Add in 2%. Total is $14,483. </t>
        </r>
      </text>
    </comment>
    <comment ref="E98" authorId="0" shapeId="0" xr:uid="{A6B74E83-39D0-4B27-8B55-052CDC394CC6}">
      <text>
        <r>
          <rPr>
            <b/>
            <sz val="9"/>
            <color indexed="81"/>
            <rFont val="Tahoma"/>
            <charset val="1"/>
          </rPr>
          <t>Nathan Butler:</t>
        </r>
        <r>
          <rPr>
            <sz val="9"/>
            <color indexed="81"/>
            <rFont val="Tahoma"/>
            <charset val="1"/>
          </rPr>
          <t xml:space="preserve">
Through Sept 2020 is $826 plus 25% = $1,032. Add in Dir of Ops (1/8 +20%) for $155. Total is $1,186. </t>
        </r>
      </text>
    </comment>
    <comment ref="E99" authorId="0" shapeId="0" xr:uid="{7405BF6C-FE8E-4C86-AC46-ACC3F758DC83}">
      <text>
        <r>
          <rPr>
            <b/>
            <sz val="9"/>
            <color indexed="81"/>
            <rFont val="Tahoma"/>
            <charset val="1"/>
          </rPr>
          <t>Nathan Butler:</t>
        </r>
        <r>
          <rPr>
            <sz val="9"/>
            <color indexed="81"/>
            <rFont val="Tahoma"/>
            <charset val="1"/>
          </rPr>
          <t xml:space="preserve">
Dental Insurance now a part of medical insurance </t>
        </r>
      </text>
    </comment>
    <comment ref="E100" authorId="0" shapeId="0" xr:uid="{8B32910E-E1D3-421D-B522-4F076CD00169}">
      <text>
        <r>
          <rPr>
            <b/>
            <sz val="9"/>
            <color indexed="81"/>
            <rFont val="Tahoma"/>
            <charset val="1"/>
          </rPr>
          <t>Nathan Butler:</t>
        </r>
        <r>
          <rPr>
            <sz val="9"/>
            <color indexed="81"/>
            <rFont val="Tahoma"/>
            <charset val="1"/>
          </rPr>
          <t xml:space="preserve">
19800 + est 2500 for Dir of Ops = $22,300. Takes into account the Director of Ops with one dependent </t>
        </r>
      </text>
    </comment>
    <comment ref="E102" authorId="0" shapeId="0" xr:uid="{4BA74808-FC59-4037-8BBD-536B6932DD37}">
      <text>
        <r>
          <rPr>
            <b/>
            <sz val="9"/>
            <color indexed="81"/>
            <rFont val="Tahoma"/>
            <charset val="1"/>
          </rPr>
          <t>Nathan Butler:</t>
        </r>
        <r>
          <rPr>
            <sz val="9"/>
            <color indexed="81"/>
            <rFont val="Tahoma"/>
            <charset val="1"/>
          </rPr>
          <t xml:space="preserve">
We pay about $75 per person for Island Air and Airlift NW. Paid Once a year. Paid $875 through Sept. Added some extra in case rates go up. </t>
        </r>
      </text>
    </comment>
    <comment ref="E103" authorId="0" shapeId="0" xr:uid="{47C6889F-2A4C-4819-A95E-494985B89C49}">
      <text>
        <r>
          <rPr>
            <b/>
            <sz val="9"/>
            <color indexed="81"/>
            <rFont val="Tahoma"/>
            <charset val="1"/>
          </rPr>
          <t>Nathan Butler:</t>
        </r>
        <r>
          <rPr>
            <sz val="9"/>
            <color indexed="81"/>
            <rFont val="Tahoma"/>
            <charset val="1"/>
          </rPr>
          <t xml:space="preserve">
We've only spent about $600 in 2020. Cost is about $500 for two full uniforms and $200 for boots every other year. Employees are allowed two uniforms, which they order on their own, and which they can replace at any time if they have excessive wear. As a result, this is hard to budget for. We assume $100/person per year for boots and maybe one new uniform a year for about $200, or $300 per person per year, for 9 people = $2700.  (includes Lainey) 
The Ops Director will need uniforms, and since he works every day will need more than other employees. Five uniforms and one set of boots is about $1000. </t>
        </r>
      </text>
    </comment>
    <comment ref="E107" authorId="0" shapeId="0" xr:uid="{C514D3C8-68E9-4067-8387-61C1BFEE0E94}">
      <text>
        <r>
          <rPr>
            <b/>
            <sz val="9"/>
            <color indexed="81"/>
            <rFont val="Tahoma"/>
            <family val="2"/>
          </rPr>
          <t>Nathan Butler:</t>
        </r>
        <r>
          <rPr>
            <sz val="9"/>
            <color indexed="81"/>
            <rFont val="Tahoma"/>
            <family val="2"/>
          </rPr>
          <t xml:space="preserve">
All of our Director of Ops Candidates are out of state. We may need to offer this as an incentive. That is Pam's recollection of what we paid last time. Includes Interview costs. </t>
        </r>
      </text>
    </comment>
    <comment ref="E110" authorId="0" shapeId="0" xr:uid="{E4EBB226-F4F6-4F08-8C9F-8E7C387A2CEA}">
      <text>
        <r>
          <rPr>
            <b/>
            <sz val="9"/>
            <color indexed="81"/>
            <rFont val="Tahoma"/>
            <charset val="1"/>
          </rPr>
          <t>Nathan Butler:</t>
        </r>
        <r>
          <rPr>
            <sz val="9"/>
            <color indexed="81"/>
            <rFont val="Tahoma"/>
            <charset val="1"/>
          </rPr>
          <t xml:space="preserve">
We have spent $26,000 through Sept. Add in 25% = $32,500. Increase by 10% for 2021 as a precaution. </t>
        </r>
      </text>
    </comment>
    <comment ref="E111" authorId="0" shapeId="0" xr:uid="{668BC6C1-45D3-4220-8A1A-4BE67D96D7E8}">
      <text>
        <r>
          <rPr>
            <b/>
            <sz val="9"/>
            <color indexed="81"/>
            <rFont val="Tahoma"/>
            <charset val="1"/>
          </rPr>
          <t>Nathan Butler:</t>
        </r>
        <r>
          <rPr>
            <sz val="9"/>
            <color indexed="81"/>
            <rFont val="Tahoma"/>
            <charset val="1"/>
          </rPr>
          <t xml:space="preserve">
We spent $12,320 by Sept. Add 25%, equals $15,400. Medication costs are rising, so add in 10%. (Karl anticipated significantly more increases, hence the high amended number, which was based on his estimate since we had no other information). Also has flu shots, which hadn't landed yet in the expenditure reports. </t>
        </r>
      </text>
    </comment>
    <comment ref="E112" authorId="0" shapeId="0" xr:uid="{516909D6-6D70-443C-B93E-78F2AAC59B3B}">
      <text>
        <r>
          <rPr>
            <b/>
            <sz val="9"/>
            <color indexed="81"/>
            <rFont val="Tahoma"/>
            <charset val="1"/>
          </rPr>
          <t>Nathan Butler:</t>
        </r>
        <r>
          <rPr>
            <sz val="9"/>
            <color indexed="81"/>
            <rFont val="Tahoma"/>
            <charset val="1"/>
          </rPr>
          <t xml:space="preserve">
This cost is nominal, under $300 for 2020. Most software costs are covered under the IT contractor now. </t>
        </r>
      </text>
    </comment>
    <comment ref="E115" authorId="0" shapeId="0" xr:uid="{C421D49E-9B4E-4C67-9CD6-FDE1D238A83E}">
      <text>
        <r>
          <rPr>
            <b/>
            <sz val="9"/>
            <color indexed="81"/>
            <rFont val="Tahoma"/>
            <charset val="1"/>
          </rPr>
          <t>Nathan Butler:</t>
        </r>
        <r>
          <rPr>
            <sz val="9"/>
            <color indexed="81"/>
            <rFont val="Tahoma"/>
            <charset val="1"/>
          </rPr>
          <t xml:space="preserve">
This is pretty consistent, but use is down due to COVID-19. Used $6700 through Sept, plus 25% = $8,375. However, usage may rise next year if things "go back to normal."</t>
        </r>
      </text>
    </comment>
    <comment ref="E118" authorId="0" shapeId="0" xr:uid="{5AE46E80-28ED-406C-B57C-8FBCED81B8D2}">
      <text>
        <r>
          <rPr>
            <b/>
            <sz val="9"/>
            <color indexed="81"/>
            <rFont val="Tahoma"/>
            <charset val="1"/>
          </rPr>
          <t>Nathan Butler:</t>
        </r>
        <r>
          <rPr>
            <sz val="9"/>
            <color indexed="81"/>
            <rFont val="Tahoma"/>
            <charset val="1"/>
          </rPr>
          <t xml:space="preserve">
We spent $47,500 by Sep, but the biggest expense is the payment plan on the LifePaks, $44,500/year. Next year we need two new ultrasound machines, approx $2,000 per unit, and tablets to run them (but we have those.). $56,000 is a comfortable number to cover all this and potential replacements for other equipment. </t>
        </r>
      </text>
    </comment>
    <comment ref="E119" authorId="0" shapeId="0" xr:uid="{7739B1AC-6501-40AA-A1C1-0763D1AB7E60}">
      <text>
        <r>
          <rPr>
            <b/>
            <sz val="9"/>
            <color indexed="81"/>
            <rFont val="Tahoma"/>
            <charset val="1"/>
          </rPr>
          <t>Nathan Butler:</t>
        </r>
        <r>
          <rPr>
            <sz val="9"/>
            <color indexed="81"/>
            <rFont val="Tahoma"/>
            <charset val="1"/>
          </rPr>
          <t xml:space="preserve">
We have used $5,766, of which $3300 was the new phones for the EMS Office to be VOIP capable. The 2020 Amended Budget included funding to purchase more laptops for office staff. There may be some costs in 2021 to finish moving everyone onto laptops with docking stations, but most of those other costs are not repeatable right away. We should plan to replace about $4500 worth of electronics each year (based on IT evaluation). Also, with CODAN, we anticipate higher than expected costs, and may need to replace some radios. We therefore arrive at $12,000 as a rough place holder.  </t>
        </r>
      </text>
    </comment>
    <comment ref="E120" authorId="0" shapeId="0" xr:uid="{A63F1761-20B9-41A5-AD17-AAAF8EC55EAE}">
      <text>
        <r>
          <rPr>
            <b/>
            <sz val="9"/>
            <color indexed="81"/>
            <rFont val="Tahoma"/>
            <charset val="1"/>
          </rPr>
          <t>Nathan Butler:</t>
        </r>
        <r>
          <rPr>
            <sz val="9"/>
            <color indexed="81"/>
            <rFont val="Tahoma"/>
            <charset val="1"/>
          </rPr>
          <t xml:space="preserve">
Consolodated expenses here. As of Sept had spent 24,640, add in 25% = $30,800. However, there was a double billing for ESO. The correct number should be ESO ($7900), ESO Julota add in ($885), and Julota ($7,400). Add in eDispatches for $2000 or so. Added together, is $18,200. Much of our software is covered under our IT contractor bill (e.g. MS Office). Added in a modest buffer for other incidental purchases. </t>
        </r>
      </text>
    </comment>
    <comment ref="E123" authorId="0" shapeId="0" xr:uid="{1BB298C9-6AD0-4721-AC85-A7735F1D9563}">
      <text>
        <r>
          <rPr>
            <b/>
            <sz val="9"/>
            <color indexed="81"/>
            <rFont val="Tahoma"/>
            <charset val="1"/>
          </rPr>
          <t>Nathan Butler:</t>
        </r>
        <r>
          <rPr>
            <sz val="9"/>
            <color indexed="81"/>
            <rFont val="Tahoma"/>
            <charset val="1"/>
          </rPr>
          <t xml:space="preserve">
Per contract
</t>
        </r>
      </text>
    </comment>
    <comment ref="E125" authorId="0" shapeId="0" xr:uid="{528C6B1F-3377-4F6A-A680-DABC205550BC}">
      <text>
        <r>
          <rPr>
            <b/>
            <sz val="9"/>
            <color indexed="81"/>
            <rFont val="Tahoma"/>
            <charset val="1"/>
          </rPr>
          <t>Nathan Butler:</t>
        </r>
        <r>
          <rPr>
            <sz val="9"/>
            <color indexed="81"/>
            <rFont val="Tahoma"/>
            <charset val="1"/>
          </rPr>
          <t xml:space="preserve">
We have spent $4500 as of Sept, all of which was for COVID-19 antibody Testing. If another employee tests positive this may need done again, if not, it won't. </t>
        </r>
      </text>
    </comment>
    <comment ref="E126" authorId="0" shapeId="0" xr:uid="{E9B366EC-D9B6-4790-971B-33E543B460C6}">
      <text>
        <r>
          <rPr>
            <b/>
            <sz val="9"/>
            <color indexed="81"/>
            <rFont val="Tahoma"/>
            <charset val="1"/>
          </rPr>
          <t>Nathan Butler:</t>
        </r>
        <r>
          <rPr>
            <sz val="9"/>
            <color indexed="81"/>
            <rFont val="Tahoma"/>
            <charset val="1"/>
          </rPr>
          <t xml:space="preserve">
Are doing a lot of hiring. Rough estimate. </t>
        </r>
      </text>
    </comment>
    <comment ref="E127" authorId="0" shapeId="0" xr:uid="{BC0570A6-BD69-4C30-84D3-F0C9F3ECAAF9}">
      <text>
        <r>
          <rPr>
            <b/>
            <sz val="9"/>
            <color indexed="81"/>
            <rFont val="Tahoma"/>
            <charset val="1"/>
          </rPr>
          <t>Nathan Butler:</t>
        </r>
        <r>
          <rPr>
            <sz val="9"/>
            <color indexed="81"/>
            <rFont val="Tahoma"/>
            <charset val="1"/>
          </rPr>
          <t xml:space="preserve">
We are significantly under this, at about $500.</t>
        </r>
      </text>
    </comment>
    <comment ref="E129" authorId="0" shapeId="0" xr:uid="{A81FCB4B-92D9-4FF0-A9E3-A17B418EAF8B}">
      <text>
        <r>
          <rPr>
            <b/>
            <sz val="9"/>
            <color indexed="81"/>
            <rFont val="Tahoma"/>
            <charset val="1"/>
          </rPr>
          <t>Nathan Butler:</t>
        </r>
        <r>
          <rPr>
            <sz val="9"/>
            <color indexed="81"/>
            <rFont val="Tahoma"/>
            <charset val="1"/>
          </rPr>
          <t xml:space="preserve">
We have spent $15,100 as of Sept. This contract has not changed, so we are using the same number. </t>
        </r>
      </text>
    </comment>
    <comment ref="E130" authorId="0" shapeId="0" xr:uid="{BD1BE21F-BBF0-4C64-8BED-4BB32D58FE3C}">
      <text>
        <r>
          <rPr>
            <b/>
            <sz val="9"/>
            <color indexed="81"/>
            <rFont val="Tahoma"/>
            <charset val="1"/>
          </rPr>
          <t>Nathan Butler:</t>
        </r>
        <r>
          <rPr>
            <sz val="9"/>
            <color indexed="81"/>
            <rFont val="Tahoma"/>
            <charset val="1"/>
          </rPr>
          <t xml:space="preserve">
Will need new map books in 2021. </t>
        </r>
      </text>
    </comment>
    <comment ref="E131" authorId="0" shapeId="0" xr:uid="{7F1F0B1E-EFA6-4DC5-9144-75B777351213}">
      <text>
        <r>
          <rPr>
            <b/>
            <sz val="9"/>
            <color indexed="81"/>
            <rFont val="Tahoma"/>
            <charset val="1"/>
          </rPr>
          <t>Nathan Butler:</t>
        </r>
        <r>
          <rPr>
            <sz val="9"/>
            <color indexed="81"/>
            <rFont val="Tahoma"/>
            <charset val="1"/>
          </rPr>
          <t xml:space="preserve">
We've only spent $700, but this is sort of a catch-all that is useful to have</t>
        </r>
      </text>
    </comment>
    <comment ref="E139" authorId="0" shapeId="0" xr:uid="{34D26C25-5EDA-4438-B351-E8BB87EC7113}">
      <text>
        <r>
          <rPr>
            <b/>
            <sz val="9"/>
            <color indexed="81"/>
            <rFont val="Tahoma"/>
            <charset val="1"/>
          </rPr>
          <t>Nathan Butler:</t>
        </r>
        <r>
          <rPr>
            <sz val="9"/>
            <color indexed="81"/>
            <rFont val="Tahoma"/>
            <charset val="1"/>
          </rPr>
          <t xml:space="preserve">
  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140" authorId="0" shapeId="0" xr:uid="{59AF9A3D-C459-4493-B407-CF0A5EB559E3}">
      <text>
        <r>
          <rPr>
            <b/>
            <sz val="9"/>
            <color indexed="81"/>
            <rFont val="Tahoma"/>
            <charset val="1"/>
          </rPr>
          <t>Nathan Butler:</t>
        </r>
        <r>
          <rPr>
            <sz val="9"/>
            <color indexed="81"/>
            <rFont val="Tahoma"/>
            <charset val="1"/>
          </rPr>
          <t xml:space="preserve">
  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141" authorId="0" shapeId="0" xr:uid="{EA9D210A-FCDB-4C05-8261-DEE89DAAD7B1}">
      <text>
        <r>
          <rPr>
            <b/>
            <sz val="9"/>
            <color indexed="81"/>
            <rFont val="Tahoma"/>
            <charset val="1"/>
          </rPr>
          <t>Nathan Butler:</t>
        </r>
        <r>
          <rPr>
            <sz val="9"/>
            <color indexed="81"/>
            <rFont val="Tahoma"/>
            <charset val="1"/>
          </rPr>
          <t xml:space="preserve">
    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144" authorId="0" shapeId="0" xr:uid="{DFCDCF5D-69AE-4A25-8F42-7604623E1331}">
      <text>
        <r>
          <rPr>
            <b/>
            <sz val="9"/>
            <color indexed="81"/>
            <rFont val="Tahoma"/>
            <family val="2"/>
          </rPr>
          <t>Nathan Butler:</t>
        </r>
        <r>
          <rPr>
            <sz val="9"/>
            <color indexed="81"/>
            <rFont val="Tahoma"/>
            <family val="2"/>
          </rPr>
          <t xml:space="preserve">
GEMT Reimbursements seem really low. </t>
        </r>
      </text>
    </comment>
    <comment ref="E150" authorId="0" shapeId="0" xr:uid="{1236ADF4-1343-4F0D-8883-AEB44B89B918}">
      <text>
        <r>
          <rPr>
            <b/>
            <sz val="9"/>
            <color indexed="81"/>
            <rFont val="Tahoma"/>
            <family val="2"/>
          </rPr>
          <t>Nathan Butler:</t>
        </r>
        <r>
          <rPr>
            <sz val="9"/>
            <color indexed="81"/>
            <rFont val="Tahoma"/>
            <family val="2"/>
          </rPr>
          <t xml:space="preserve">
We're estimating the second half of 2021 will be more "normal," and half of a regular year would be $15,000</t>
        </r>
      </text>
    </comment>
    <comment ref="E151" authorId="0" shapeId="0" xr:uid="{2152AACD-DFB9-4ECA-A24A-221EEF1547ED}">
      <text>
        <r>
          <rPr>
            <b/>
            <sz val="9"/>
            <color indexed="81"/>
            <rFont val="Tahoma"/>
            <family val="2"/>
          </rPr>
          <t>Nathan Butler:</t>
        </r>
        <r>
          <rPr>
            <sz val="9"/>
            <color indexed="81"/>
            <rFont val="Tahoma"/>
            <family val="2"/>
          </rPr>
          <t xml:space="preserve">
We gave Volk her first raise in years in Oct. We will give her the rest of the raise along with everyone else (+2000) 
</t>
        </r>
      </text>
    </comment>
    <comment ref="E152" authorId="0" shapeId="0" xr:uid="{5848F9D1-45FF-4FE8-87B3-3F72CB697368}">
      <text>
        <r>
          <rPr>
            <b/>
            <sz val="9"/>
            <color indexed="81"/>
            <rFont val="Tahoma"/>
            <family val="2"/>
          </rPr>
          <t>Nathan Butler:</t>
        </r>
        <r>
          <rPr>
            <sz val="9"/>
            <color indexed="81"/>
            <rFont val="Tahoma"/>
            <family val="2"/>
          </rPr>
          <t xml:space="preserve">
This is P Long. We gave her a raise and made her full-time in Sept 2020. Placeholder for a 3% raise. </t>
        </r>
      </text>
    </comment>
    <comment ref="E155" authorId="0" shapeId="0" xr:uid="{E46690C9-9FF6-49F0-B402-DDA896FAFFD2}">
      <text>
        <r>
          <rPr>
            <b/>
            <sz val="9"/>
            <color indexed="81"/>
            <rFont val="Tahoma"/>
            <family val="2"/>
          </rPr>
          <t>Nathan Butler:</t>
        </r>
        <r>
          <rPr>
            <sz val="9"/>
            <color indexed="81"/>
            <rFont val="Tahoma"/>
            <family val="2"/>
          </rPr>
          <t xml:space="preserve">
peggy and Lainey. Since we have the Sept numbers when Long started FT, we should be able to estimate these pretty easily. For Sept we paid $660, which for 12 months and 3% est raise = $6,920</t>
        </r>
      </text>
    </comment>
    <comment ref="E156" authorId="0" shapeId="0" xr:uid="{DD932268-AFB4-4260-B8B9-3AF8775EEB26}">
      <text>
        <r>
          <rPr>
            <b/>
            <sz val="9"/>
            <color indexed="81"/>
            <rFont val="Tahoma"/>
            <family val="2"/>
          </rPr>
          <t>Nathan Butler:</t>
        </r>
        <r>
          <rPr>
            <sz val="9"/>
            <color indexed="81"/>
            <rFont val="Tahoma"/>
            <family val="2"/>
          </rPr>
          <t xml:space="preserve">
Both Peggy and Lainey. $50/month for Sept (1st month Peggy FT). $600/year + 3% = 618</t>
        </r>
      </text>
    </comment>
    <comment ref="E157" authorId="0" shapeId="0" xr:uid="{9D455406-7562-48DC-B000-3D4CDAB246C9}">
      <text>
        <r>
          <rPr>
            <b/>
            <sz val="9"/>
            <color indexed="81"/>
            <rFont val="Tahoma"/>
            <family val="2"/>
          </rPr>
          <t>Nathan Butler:</t>
        </r>
        <r>
          <rPr>
            <sz val="9"/>
            <color indexed="81"/>
            <rFont val="Tahoma"/>
            <family val="2"/>
          </rPr>
          <t xml:space="preserve">
Peggy only. Sept numbers most accurate as Peggy went FT in that month. $665 x 12 = $3180, then add in 3% = $3,276</t>
        </r>
      </text>
    </comment>
    <comment ref="E158" authorId="0" shapeId="0" xr:uid="{E06DB249-146C-45ED-8E2F-2AFDC5EABD21}">
      <text>
        <r>
          <rPr>
            <b/>
            <sz val="9"/>
            <color indexed="81"/>
            <rFont val="Tahoma"/>
            <family val="2"/>
          </rPr>
          <t>Nathan Butler:</t>
        </r>
        <r>
          <rPr>
            <sz val="9"/>
            <color indexed="81"/>
            <rFont val="Tahoma"/>
            <family val="2"/>
          </rPr>
          <t xml:space="preserve">
Lainey only. Pretty consistent. </t>
        </r>
      </text>
    </comment>
    <comment ref="E159" authorId="0" shapeId="0" xr:uid="{FDB5EA43-922E-4C92-ADEA-367CD211D1C9}">
      <text>
        <r>
          <rPr>
            <b/>
            <sz val="9"/>
            <color indexed="81"/>
            <rFont val="Tahoma"/>
            <family val="2"/>
          </rPr>
          <t>Nathan Butler:</t>
        </r>
        <r>
          <rPr>
            <sz val="9"/>
            <color indexed="81"/>
            <rFont val="Tahoma"/>
            <family val="2"/>
          </rPr>
          <t xml:space="preserve">
Lainey and Peggy. Best figure is Sept when peggy finished her first FT month. Sept was $1588 x 12 = 19000, add 11% for medical insurance est increase </t>
        </r>
      </text>
    </comment>
    <comment ref="E160" authorId="0" shapeId="0" xr:uid="{50CD5EB3-1D60-408C-99D3-D0533A050FF2}">
      <text>
        <r>
          <rPr>
            <b/>
            <sz val="9"/>
            <color indexed="81"/>
            <rFont val="Tahoma"/>
            <family val="2"/>
          </rPr>
          <t>Nathan Butler:</t>
        </r>
        <r>
          <rPr>
            <sz val="9"/>
            <color indexed="81"/>
            <rFont val="Tahoma"/>
            <family val="2"/>
          </rPr>
          <t xml:space="preserve">
100 per employee per month. Doesn't change. </t>
        </r>
      </text>
    </comment>
    <comment ref="E161" authorId="0" shapeId="0" xr:uid="{449B7FC9-FA35-4218-845A-E836E72DE25C}">
      <text>
        <r>
          <rPr>
            <b/>
            <sz val="9"/>
            <color indexed="81"/>
            <rFont val="Tahoma"/>
            <family val="2"/>
          </rPr>
          <t>Nathan Butler:</t>
        </r>
        <r>
          <rPr>
            <sz val="9"/>
            <color indexed="81"/>
            <rFont val="Tahoma"/>
            <family val="2"/>
          </rPr>
          <t xml:space="preserve">
Sept = $9,492 x 12 months = $9,492 yearly</t>
        </r>
      </text>
    </comment>
    <comment ref="E162" authorId="0" shapeId="0" xr:uid="{85DD684C-F0FA-444D-8563-07DC170974EC}">
      <text>
        <r>
          <rPr>
            <b/>
            <sz val="9"/>
            <color indexed="81"/>
            <rFont val="Tahoma"/>
            <family val="2"/>
          </rPr>
          <t>Nathan Butler:</t>
        </r>
        <r>
          <rPr>
            <sz val="9"/>
            <color indexed="81"/>
            <rFont val="Tahoma"/>
            <family val="2"/>
          </rPr>
          <t xml:space="preserve">
Sept was $11 x 12 = $132. </t>
        </r>
      </text>
    </comment>
    <comment ref="E164" authorId="0" shapeId="0" xr:uid="{8E023A14-015D-420B-B926-73F82AC026D1}">
      <text>
        <r>
          <rPr>
            <b/>
            <sz val="9"/>
            <color indexed="81"/>
            <rFont val="Tahoma"/>
            <family val="2"/>
          </rPr>
          <t>Nathan Butler:</t>
        </r>
        <r>
          <rPr>
            <sz val="9"/>
            <color indexed="81"/>
            <rFont val="Tahoma"/>
            <family val="2"/>
          </rPr>
          <t xml:space="preserve">
Both employees have one dependent. $2300 each. </t>
        </r>
      </text>
    </comment>
    <comment ref="E168" authorId="0" shapeId="0" xr:uid="{F957112D-3E05-42BA-A6E5-08E60EFB98D5}">
      <text>
        <r>
          <rPr>
            <b/>
            <sz val="9"/>
            <color indexed="81"/>
            <rFont val="Tahoma"/>
            <family val="2"/>
          </rPr>
          <t>Nathan Butler:</t>
        </r>
        <r>
          <rPr>
            <sz val="9"/>
            <color indexed="81"/>
            <rFont val="Tahoma"/>
            <family val="2"/>
          </rPr>
          <t xml:space="preserve">
This is low due to COVID. $4347 through Sept, add 25% = 5,500. However, we estimate that the second half of 2021 may be more "normal," so we added extra. </t>
        </r>
      </text>
    </comment>
    <comment ref="E171" authorId="0" shapeId="0" xr:uid="{39710702-9384-4F5F-97BB-36E3A130F76E}">
      <text>
        <r>
          <rPr>
            <b/>
            <sz val="9"/>
            <color indexed="81"/>
            <rFont val="Tahoma"/>
            <family val="2"/>
          </rPr>
          <t>Nathan Butler:</t>
        </r>
        <r>
          <rPr>
            <sz val="9"/>
            <color indexed="81"/>
            <rFont val="Tahoma"/>
            <family val="2"/>
          </rPr>
          <t xml:space="preserve">
We have spent 885.18. Budgeting for a more normal second half 2021. </t>
        </r>
      </text>
    </comment>
    <comment ref="E174" authorId="0" shapeId="0" xr:uid="{06699614-4BB5-496A-B2E1-26A9E66294BD}">
      <text>
        <r>
          <rPr>
            <b/>
            <sz val="9"/>
            <color indexed="81"/>
            <rFont val="Tahoma"/>
            <family val="2"/>
          </rPr>
          <t>Nathan Butler:</t>
        </r>
        <r>
          <rPr>
            <sz val="9"/>
            <color indexed="81"/>
            <rFont val="Tahoma"/>
            <family val="2"/>
          </rPr>
          <t xml:space="preserve">
Hoping for a more normal second half of 2021. Wilderness/SOLO training for EMTs was required before the hospital was built, it's still technically required every three years (supposedly). We can make money on this if others send people, but if it's just ours, then it's only an expenditure. $10,000 is a pretty reasonable placeholder for this. </t>
        </r>
      </text>
    </comment>
    <comment ref="E180" authorId="0" shapeId="0" xr:uid="{85C5E76F-26B1-4257-A4C3-3B4CDD344A21}">
      <text>
        <r>
          <rPr>
            <b/>
            <sz val="9"/>
            <color indexed="81"/>
            <rFont val="Tahoma"/>
            <family val="2"/>
          </rPr>
          <t>Nathan Butler:</t>
        </r>
        <r>
          <rPr>
            <sz val="9"/>
            <color indexed="81"/>
            <rFont val="Tahoma"/>
            <family val="2"/>
          </rPr>
          <t xml:space="preserve">
We spent about $10,000 in 2020 as far as Sept. Will the second half of 2021 be more normal? We should leave room for an EMT class, which we need badly. </t>
        </r>
      </text>
    </comment>
    <comment ref="E183" authorId="0" shapeId="0" xr:uid="{500F2C90-A1DA-496E-BEDA-17BB1850082B}">
      <text>
        <r>
          <rPr>
            <b/>
            <sz val="9"/>
            <color indexed="81"/>
            <rFont val="Tahoma"/>
            <family val="2"/>
          </rPr>
          <t>Nathan Butler:</t>
        </r>
        <r>
          <rPr>
            <sz val="9"/>
            <color indexed="81"/>
            <rFont val="Tahoma"/>
            <family val="2"/>
          </rPr>
          <t xml:space="preserve">
Consistent with use. ($7,000 as of Sept) </t>
        </r>
      </text>
    </comment>
    <comment ref="E186" authorId="0" shapeId="0" xr:uid="{4F4F2399-DECC-408D-B276-96E1A1C27D0A}">
      <text>
        <r>
          <rPr>
            <b/>
            <sz val="9"/>
            <color indexed="81"/>
            <rFont val="Tahoma"/>
            <family val="2"/>
          </rPr>
          <t>Nathan Butler:</t>
        </r>
        <r>
          <rPr>
            <sz val="9"/>
            <color indexed="81"/>
            <rFont val="Tahoma"/>
            <family val="2"/>
          </rPr>
          <t xml:space="preserve">
Budgeted $1500 in original 2020 budget; budgeted extra for station upgrades in amended 2020. If Satelite is installed will be an ongoiing $1300/year. </t>
        </r>
      </text>
    </comment>
    <comment ref="E192" authorId="0" shapeId="0" xr:uid="{78F8D915-A9D6-4844-AA9C-5DEF2C114112}">
      <text>
        <r>
          <rPr>
            <b/>
            <sz val="9"/>
            <color indexed="81"/>
            <rFont val="Tahoma"/>
            <charset val="1"/>
          </rPr>
          <t>Nathan Butler:</t>
        </r>
        <r>
          <rPr>
            <sz val="9"/>
            <color indexed="81"/>
            <rFont val="Tahoma"/>
            <charset val="1"/>
          </rPr>
          <t xml:space="preserve">
  All non-medical insurance is under one policy but spread out over multiple BARS Codes. It can be checked against the VFIS Policy very easily. How it was tracked earlier in 2020 was all messed up. 522.10.46.0001 liability, 522.20.46.0003 Portable Equipment Insurance, 522.10.46.0005 Excess Liability, 522.20.46.0004 Vehicle Insurance, 522.20.46.0005 Employee &amp; Volunteer Accident and Sickness Policy, 522.50.46.0001 Station Insurance (and crime) </t>
        </r>
      </text>
    </comment>
    <comment ref="E200" authorId="0" shapeId="0" xr:uid="{3D03E821-5FA2-4C16-9686-F29C22F30FBD}">
      <text>
        <r>
          <rPr>
            <b/>
            <sz val="9"/>
            <color indexed="81"/>
            <rFont val="Tahoma"/>
            <family val="2"/>
          </rPr>
          <t>Nathan Butler:</t>
        </r>
        <r>
          <rPr>
            <sz val="9"/>
            <color indexed="81"/>
            <rFont val="Tahoma"/>
            <family val="2"/>
          </rPr>
          <t xml:space="preserve">
$6200 as of Sept. Adding annual roof cleaning. </t>
        </r>
      </text>
    </comment>
    <comment ref="E203" authorId="0" shapeId="0" xr:uid="{A8B688BD-87BF-493D-B8CA-06C3F260A060}">
      <text>
        <r>
          <rPr>
            <b/>
            <sz val="9"/>
            <color indexed="81"/>
            <rFont val="Tahoma"/>
            <family val="2"/>
          </rPr>
          <t>Nathan Butler:</t>
        </r>
        <r>
          <rPr>
            <sz val="9"/>
            <color indexed="81"/>
            <rFont val="Tahoma"/>
            <family val="2"/>
          </rPr>
          <t xml:space="preserve">
consistent with historical use. Fleet is aging. </t>
        </r>
      </text>
    </comment>
    <comment ref="E209" authorId="0" shapeId="0" xr:uid="{865614B0-51CE-42F0-AAA2-711DA284336E}">
      <text>
        <r>
          <rPr>
            <b/>
            <sz val="9"/>
            <color indexed="81"/>
            <rFont val="Tahoma"/>
            <family val="2"/>
          </rPr>
          <t>Nathan Butler:</t>
        </r>
        <r>
          <rPr>
            <sz val="9"/>
            <color indexed="81"/>
            <rFont val="Tahoma"/>
            <family val="2"/>
          </rPr>
          <t xml:space="preserve">
Did not use in 2020, but need to be able to do so</t>
        </r>
      </text>
    </comment>
    <comment ref="E211" authorId="0" shapeId="0" xr:uid="{193F4FE6-F726-4258-91E4-D2EF60075DEC}">
      <text>
        <r>
          <rPr>
            <b/>
            <sz val="9"/>
            <color indexed="81"/>
            <rFont val="Tahoma"/>
            <family val="2"/>
          </rPr>
          <t>Nathan Butler:</t>
        </r>
        <r>
          <rPr>
            <sz val="9"/>
            <color indexed="81"/>
            <rFont val="Tahoma"/>
            <family val="2"/>
          </rPr>
          <t xml:space="preserve">
Historic use. </t>
        </r>
      </text>
    </comment>
    <comment ref="E212" authorId="0" shapeId="0" xr:uid="{D5FFCEEA-E8D9-4E87-9BEF-3DC818489E96}">
      <text>
        <r>
          <rPr>
            <b/>
            <sz val="9"/>
            <color indexed="81"/>
            <rFont val="Tahoma"/>
            <family val="2"/>
          </rPr>
          <t>Nathan Butler:</t>
        </r>
        <r>
          <rPr>
            <sz val="9"/>
            <color indexed="81"/>
            <rFont val="Tahoma"/>
            <family val="2"/>
          </rPr>
          <t xml:space="preserve">
$4300 used through Sept 
</t>
        </r>
      </text>
    </comment>
    <comment ref="E225" authorId="0" shapeId="0" xr:uid="{FD2F65B5-E704-413C-B316-FC3076A4BED3}">
      <text>
        <r>
          <rPr>
            <b/>
            <sz val="9"/>
            <color indexed="81"/>
            <rFont val="Tahoma"/>
            <family val="2"/>
          </rPr>
          <t>Nathan Butler:</t>
        </r>
        <r>
          <rPr>
            <sz val="9"/>
            <color indexed="81"/>
            <rFont val="Tahoma"/>
            <family val="2"/>
          </rPr>
          <t xml:space="preserve">
This amount was never updated after the IIMC sale and subsequent payment on the bond. NOTE: THE CAPITAL IMPROVEMENT PLAN CALLS FOR THIS TO BE SPENT OUT OF THE RESERVE FUND. THAT SEEMS UNNECESSARY, AND SHOULD BE UPDATED IN 2021. (JUST SUBRACT THIS AMOUNT OUT OF WHAT YOU TRANSFER TO RESERVES). Also, this amount does change by a small amount each time (more principle, less interest) Total between the two is $116,326.</t>
        </r>
      </text>
    </comment>
    <comment ref="E231" authorId="0" shapeId="0" xr:uid="{A34DEE24-F8D4-4E50-87A0-52497052CF85}">
      <text>
        <r>
          <rPr>
            <b/>
            <sz val="9"/>
            <color indexed="81"/>
            <rFont val="Tahoma"/>
            <family val="2"/>
          </rPr>
          <t>Nathan Butler:</t>
        </r>
        <r>
          <rPr>
            <sz val="9"/>
            <color indexed="81"/>
            <rFont val="Tahoma"/>
            <family val="2"/>
          </rPr>
          <t xml:space="preserve">
This amount was never updated after the IIMC sale and subsequent payment on the bond. NOTE: THE CAPITAL IMPROVEMENT PLAN CALLS FOR THIS TO BE SPENT OUT OF THE RESERVE FUND. THAT SEEMS UNNECESSARY, AND SHOULD BE UPDATED IN 2021. (JUST SUBRACT THIS AMOUNT OUT OF WHAT YOU TRANSFER TO RESERVES). Also, this amount does change by a small amount each time (more principle, less interest). Total between the two is $116,326</t>
        </r>
      </text>
    </comment>
    <comment ref="E240" authorId="0" shapeId="0" xr:uid="{05722E1F-41FF-4AC3-B982-9244FBEEE24E}">
      <text>
        <r>
          <rPr>
            <b/>
            <sz val="9"/>
            <color indexed="81"/>
            <rFont val="Tahoma"/>
            <family val="2"/>
          </rPr>
          <t>Nathan Butler:</t>
        </r>
        <r>
          <rPr>
            <sz val="9"/>
            <color indexed="81"/>
            <rFont val="Tahoma"/>
            <family val="2"/>
          </rPr>
          <t xml:space="preserve">
Ambulance purchase comes out of reserve fund 6512</t>
        </r>
      </text>
    </comment>
    <comment ref="E243" authorId="0" shapeId="0" xr:uid="{5C7966CD-BCF0-4062-8473-6B967F111823}">
      <text>
        <r>
          <rPr>
            <b/>
            <sz val="9"/>
            <color indexed="81"/>
            <rFont val="Tahoma"/>
            <family val="2"/>
          </rPr>
          <t>Nathan Butler:</t>
        </r>
        <r>
          <rPr>
            <sz val="9"/>
            <color indexed="81"/>
            <rFont val="Tahoma"/>
            <family val="2"/>
          </rPr>
          <t xml:space="preserve">
This amount of $109,000 + what is spent on the building with BARS Codes 591 and 592 ($116,326) = $225,326, the amount the Capital Improvement Plan calls for (Res 20-532) </t>
        </r>
      </text>
    </comment>
  </commentList>
</comments>
</file>

<file path=xl/sharedStrings.xml><?xml version="1.0" encoding="utf-8"?>
<sst xmlns="http://schemas.openxmlformats.org/spreadsheetml/2006/main" count="527" uniqueCount="481">
  <si>
    <t>San Juan Island Fire &amp; Rescue</t>
  </si>
  <si>
    <t>Description</t>
  </si>
  <si>
    <t>Actual
CY 2017</t>
  </si>
  <si>
    <t>Actual
CY 2018</t>
  </si>
  <si>
    <t>Beginning Fund Balance</t>
  </si>
  <si>
    <t>Resources</t>
  </si>
  <si>
    <t>Interest</t>
  </si>
  <si>
    <t>Total Requirements</t>
  </si>
  <si>
    <t>Balance Check</t>
  </si>
  <si>
    <t>Beginning Capital Reserves</t>
  </si>
  <si>
    <t>Total Resources</t>
  </si>
  <si>
    <t>CY-2020 Budget Preparation Worksheets - GO Bond</t>
  </si>
  <si>
    <t>Actual
FY 2017</t>
  </si>
  <si>
    <t>Actual
FY 2018</t>
  </si>
  <si>
    <t>Budget
FY 2019</t>
  </si>
  <si>
    <t>Projected
FY 2019</t>
  </si>
  <si>
    <t>Proposed
FY 2020</t>
  </si>
  <si>
    <t>Approved
FY 2020</t>
  </si>
  <si>
    <t>Adopted
FY 2020</t>
  </si>
  <si>
    <t>Bond Summary/Overview</t>
  </si>
  <si>
    <t>Tax Revenue - Current Year</t>
  </si>
  <si>
    <t>Tax Revenue - Past Years</t>
  </si>
  <si>
    <t>Other (transfers in from GF, etc.)</t>
  </si>
  <si>
    <t>Total GOBond Revenues</t>
  </si>
  <si>
    <t>Liabilities/Payments</t>
  </si>
  <si>
    <t>Debt Payment - Principal</t>
  </si>
  <si>
    <t>Debt Payment - Interest</t>
  </si>
  <si>
    <t>Other (transfers out to GF, etc.)</t>
  </si>
  <si>
    <t>Total GOBond Liabilities</t>
  </si>
  <si>
    <t>Unappropriated Fund Balance</t>
  </si>
  <si>
    <t>Donations</t>
  </si>
  <si>
    <t>Transfers In</t>
  </si>
  <si>
    <t>Resources - General Obligation Bond Fund</t>
  </si>
  <si>
    <t>BARS Code</t>
  </si>
  <si>
    <t>Items Requests</t>
  </si>
  <si>
    <t>Justification</t>
  </si>
  <si>
    <t>CY2020
Requested
Budget</t>
  </si>
  <si>
    <t>Personnel Services - Expenditures</t>
  </si>
  <si>
    <t>Telephone</t>
  </si>
  <si>
    <t>Postage</t>
  </si>
  <si>
    <t>Office Supplies</t>
  </si>
  <si>
    <t>Dispatch services</t>
  </si>
  <si>
    <t>Elections</t>
  </si>
  <si>
    <t>Dues/Memberships</t>
  </si>
  <si>
    <t>Awards</t>
  </si>
  <si>
    <t>Legal Services</t>
  </si>
  <si>
    <t>Uniforms</t>
  </si>
  <si>
    <t>Station Supplies</t>
  </si>
  <si>
    <t>Electrical</t>
  </si>
  <si>
    <t>Water</t>
  </si>
  <si>
    <t>Garbage</t>
  </si>
  <si>
    <t>Acct</t>
  </si>
  <si>
    <t>Facilities Capital Projects</t>
  </si>
  <si>
    <t>Maintenance Facility Annex</t>
  </si>
  <si>
    <t>Overcrowded operations, inadequate maintenance facilities</t>
  </si>
  <si>
    <t>Total</t>
  </si>
  <si>
    <t>Facilities Special Expenses</t>
  </si>
  <si>
    <t>6561.00.522.20.31.0001</t>
  </si>
  <si>
    <t>average trending</t>
  </si>
  <si>
    <t>6561.00.522.20.31.0002</t>
  </si>
  <si>
    <t>SCBA</t>
  </si>
  <si>
    <t xml:space="preserve">PPE </t>
  </si>
  <si>
    <t>increase replacment of worn out PPE</t>
  </si>
  <si>
    <t>6561.00.522.20.31.0003</t>
  </si>
  <si>
    <t>Firefighter Supplies</t>
  </si>
  <si>
    <t>6561.00.522.20.31.0004</t>
  </si>
  <si>
    <t>Fireline/training Food</t>
  </si>
  <si>
    <t>6561.00.522.20.31.0005</t>
  </si>
  <si>
    <t>6561.00.522.20.32.0001</t>
  </si>
  <si>
    <t>Fuel</t>
  </si>
  <si>
    <t>6561.00.522.20.35.0000</t>
  </si>
  <si>
    <t>Fire Minor Tools and Equipment</t>
  </si>
  <si>
    <t xml:space="preserve">reoccurring average </t>
  </si>
  <si>
    <t>6561.00.522.50.31.0001</t>
  </si>
  <si>
    <t>Motor Vehicle Parts</t>
  </si>
  <si>
    <t>6561.00.522.50.32.0001</t>
  </si>
  <si>
    <t>Propane</t>
  </si>
  <si>
    <t>reoccurring average trending</t>
  </si>
  <si>
    <t>6561.00.522.50.35.0001</t>
  </si>
  <si>
    <t>Small Tools</t>
  </si>
  <si>
    <t>6561.00.522.50.47.0001</t>
  </si>
  <si>
    <t>Electricity</t>
  </si>
  <si>
    <t>reoccurring and trending up</t>
  </si>
  <si>
    <t>6561.00.522.50.47.0002</t>
  </si>
  <si>
    <t>6561.00.522.50.47.0003</t>
  </si>
  <si>
    <t>6561.00.522.50.47.0004</t>
  </si>
  <si>
    <t>Alarm Systems</t>
  </si>
  <si>
    <t>6561.00.522.50.48.0001</t>
  </si>
  <si>
    <t>Mechanical Services</t>
  </si>
  <si>
    <t>6561.00.522.50.48.0002</t>
  </si>
  <si>
    <t>Fire Equipment Repairs</t>
  </si>
  <si>
    <t>reoccurring average</t>
  </si>
  <si>
    <t>6561.00.522.50.48.0003</t>
  </si>
  <si>
    <t>SCBA Repair</t>
  </si>
  <si>
    <t xml:space="preserve">PPE Repair </t>
  </si>
  <si>
    <t>maintain and repair of PPE</t>
  </si>
  <si>
    <t xml:space="preserve"> </t>
  </si>
  <si>
    <t>6561.00.522.50.48.0004</t>
  </si>
  <si>
    <t>Radio Repair</t>
  </si>
  <si>
    <t>6561.00.522.50.48.0005</t>
  </si>
  <si>
    <t>Facility Maintenance</t>
  </si>
  <si>
    <t>6561.00.594.22.64.0004</t>
  </si>
  <si>
    <t>Firefighter Equipment</t>
  </si>
  <si>
    <t>6561.00.594.22.64.0006</t>
  </si>
  <si>
    <t>Communications Equipment</t>
  </si>
  <si>
    <t>6561.00.594.22.64.0007</t>
  </si>
  <si>
    <t>Capital Equipment</t>
  </si>
  <si>
    <t>Fleet Capital Projects</t>
  </si>
  <si>
    <t>Truck and Rescue reconfiguration</t>
  </si>
  <si>
    <t>Inadequate storage systems and need for improved efficiencies/effective deployment of resources.  Outfit Quint as a truck (ventilation, search &amp; rescue, RIC, fireground support).  Outfit rescue as special ops, auxiliary, personnel support, logistical support, catch-all.  Labor is accomplished in-house.  Storage solutions predominant cost.</t>
  </si>
  <si>
    <t>$10,000 placeholder</t>
  </si>
  <si>
    <t>Fleet Special Expenses</t>
  </si>
  <si>
    <t>Operations Capital Projects</t>
  </si>
  <si>
    <t>Remodel Headquarters</t>
  </si>
  <si>
    <t>Operations Special Expenses</t>
  </si>
  <si>
    <t>Firefighter Wages</t>
  </si>
  <si>
    <t>Adjustments result in decreased budget: History of overbudgeted line, HIP and Duty Officer wage policy adjustments, omit recruit academy</t>
  </si>
  <si>
    <t>Actual
CY 2019</t>
  </si>
  <si>
    <t>Budget
CY 2020</t>
  </si>
  <si>
    <t>Ambulance / Aid Car</t>
  </si>
  <si>
    <t>Tax Revenue - 6 yr. renewal</t>
  </si>
  <si>
    <t>Program Fees</t>
  </si>
  <si>
    <t>Ground Emergency Med Transport (GEMT)</t>
  </si>
  <si>
    <t>Fed Indirect Reimbursement NSACH</t>
  </si>
  <si>
    <t>Dept. of Health Trauma Grant (Fire)</t>
  </si>
  <si>
    <t>DNR PILT NAP / NRCA</t>
  </si>
  <si>
    <t>Misc. Revenues</t>
  </si>
  <si>
    <t xml:space="preserve">IIMC Reimbursements - PHD payroll </t>
  </si>
  <si>
    <t>CY2020
Budget</t>
  </si>
  <si>
    <t>Operations-paramedics</t>
  </si>
  <si>
    <t>Operations-career EMTs</t>
  </si>
  <si>
    <t>Operations-volunteer stipends</t>
  </si>
  <si>
    <t>Administration-PHD Superintendent</t>
  </si>
  <si>
    <t>Administration-Exec.Asst.PHD</t>
  </si>
  <si>
    <t>Outreach-Coordinator</t>
  </si>
  <si>
    <t>Outreach-Admin.Asst.</t>
  </si>
  <si>
    <t>Outreach-EMT/Instructor</t>
  </si>
  <si>
    <t>FICA - Admin</t>
  </si>
  <si>
    <t>FICA - Ops</t>
  </si>
  <si>
    <t>FICA - Outreach</t>
  </si>
  <si>
    <t>L&amp;I - Admin</t>
  </si>
  <si>
    <t>L&amp;I - Ops</t>
  </si>
  <si>
    <t>L&amp;I - Outreach</t>
  </si>
  <si>
    <t>PFML - Ops</t>
  </si>
  <si>
    <t>PFML - Outreach</t>
  </si>
  <si>
    <t>Retirement LEOFF - Admin</t>
  </si>
  <si>
    <t>Retirment PERS - Admin</t>
  </si>
  <si>
    <t>Unemployment Ins.</t>
  </si>
  <si>
    <t>Deferred Comp - Admin</t>
  </si>
  <si>
    <t>Medical Insurance - Admin</t>
  </si>
  <si>
    <t>Life Insurance - Admin</t>
  </si>
  <si>
    <t>Dental Insurance - Admin</t>
  </si>
  <si>
    <t>Health Reimbursement Acct</t>
  </si>
  <si>
    <t>Retirement LEOFF - Ops</t>
  </si>
  <si>
    <t>Deferred Comp - Ops</t>
  </si>
  <si>
    <t>Medical Insurance - Ops</t>
  </si>
  <si>
    <t>Life Insurance - Ops</t>
  </si>
  <si>
    <t>Dental Insurance - Ops</t>
  </si>
  <si>
    <t>Retirement PERS - Outreach</t>
  </si>
  <si>
    <t>Retirement LEOFF - Outreach</t>
  </si>
  <si>
    <t>Deferred Comp - Outreach</t>
  </si>
  <si>
    <t>Medical Insurance - Outreach</t>
  </si>
  <si>
    <t>Life Insurance - Outreach</t>
  </si>
  <si>
    <t>Dental Insurance - Outreach</t>
  </si>
  <si>
    <t>Mobile Cell Service</t>
  </si>
  <si>
    <t>Software</t>
  </si>
  <si>
    <t>Office Equipment</t>
  </si>
  <si>
    <t>Advertising</t>
  </si>
  <si>
    <t>Accounting services</t>
  </si>
  <si>
    <t>Data / Internet</t>
  </si>
  <si>
    <t>Meals / per diem for education / conferences</t>
  </si>
  <si>
    <t>Transportation - Mileage / airfare</t>
  </si>
  <si>
    <t>Tuition - registration fees</t>
  </si>
  <si>
    <t>Lodging</t>
  </si>
  <si>
    <t>Excess liability</t>
  </si>
  <si>
    <t>State Auditor Admin Services</t>
  </si>
  <si>
    <t>County Admin Services</t>
  </si>
  <si>
    <t>Criminal background checks</t>
  </si>
  <si>
    <t>Computers - Comms equip</t>
  </si>
  <si>
    <t>Other Professional</t>
  </si>
  <si>
    <t>EMS transport billing services</t>
  </si>
  <si>
    <t>Laundry Services</t>
  </si>
  <si>
    <t>Medical Equipment</t>
  </si>
  <si>
    <t>Medical Supplies</t>
  </si>
  <si>
    <t>Medications / Pharmacology</t>
  </si>
  <si>
    <t>Vehicle repairs</t>
  </si>
  <si>
    <t>OTEP, local training, new EMT class, Wilderness module</t>
  </si>
  <si>
    <t>Marine / boat fees</t>
  </si>
  <si>
    <t>SOLO Wilderness classes</t>
  </si>
  <si>
    <t>Station supplies</t>
  </si>
  <si>
    <t>Station equipment</t>
  </si>
  <si>
    <t>Water / Sewer</t>
  </si>
  <si>
    <t>Resources - Reserve Fund 6512</t>
  </si>
  <si>
    <t>Uniform allowance - Admin</t>
  </si>
  <si>
    <t>Uniform allowance - Ops</t>
  </si>
  <si>
    <t>Employee Immunizations</t>
  </si>
  <si>
    <t>GEMT</t>
  </si>
  <si>
    <t xml:space="preserve">Administrator Severence </t>
  </si>
  <si>
    <t xml:space="preserve">Fuel and Oil </t>
  </si>
  <si>
    <t>Supervising Physician</t>
  </si>
  <si>
    <t xml:space="preserve">Station Repairs &amp; Maint </t>
  </si>
  <si>
    <t xml:space="preserve">Software - Operations </t>
  </si>
  <si>
    <t xml:space="preserve">Contract Services </t>
  </si>
  <si>
    <t xml:space="preserve">EMS Equipment Maint/Repair </t>
  </si>
  <si>
    <t>PFML Paid Family Leave - Admin</t>
  </si>
  <si>
    <t xml:space="preserve">Admin Med Flight </t>
  </si>
  <si>
    <t>Operations-officer stipends</t>
  </si>
  <si>
    <t>Employee &amp; Volunteer Accident &amp; sickness policy</t>
  </si>
  <si>
    <t>Sale of Fixed assets</t>
  </si>
  <si>
    <t>COVID Grant from US HHS</t>
  </si>
  <si>
    <t>522.10.31.0006</t>
  </si>
  <si>
    <t>522.10.31.0001</t>
  </si>
  <si>
    <t>522.10.35.0001</t>
  </si>
  <si>
    <t>522.10.41.0001</t>
  </si>
  <si>
    <t>522.10.41.0002</t>
  </si>
  <si>
    <t>522.10.41.0003</t>
  </si>
  <si>
    <t>522.10.41.0004</t>
  </si>
  <si>
    <t>522.10.41.0007</t>
  </si>
  <si>
    <t>522.10.42.0001</t>
  </si>
  <si>
    <t>522.10.42.0002</t>
  </si>
  <si>
    <t>522.10.42.0003</t>
  </si>
  <si>
    <t>522.10.42.0004</t>
  </si>
  <si>
    <t>522.10.43.0001</t>
  </si>
  <si>
    <t>522.10.43.0002</t>
  </si>
  <si>
    <t>522.10.43.0003</t>
  </si>
  <si>
    <t>522.10.46.0001</t>
  </si>
  <si>
    <t>522.10.46.0005</t>
  </si>
  <si>
    <t>522.10.49.0001</t>
  </si>
  <si>
    <t>522.10.49.0008</t>
  </si>
  <si>
    <t>522.20.31.0002</t>
  </si>
  <si>
    <t>522.20.31.0005</t>
  </si>
  <si>
    <t>522.20.31.0006</t>
  </si>
  <si>
    <t>522.20.32.0001</t>
  </si>
  <si>
    <t>522.20.35.0002</t>
  </si>
  <si>
    <t>522.20.35.0003</t>
  </si>
  <si>
    <t>522.20.35.0004</t>
  </si>
  <si>
    <t>522.20.41.0000</t>
  </si>
  <si>
    <t>522.20.41.0001</t>
  </si>
  <si>
    <t>522.20.41.0003</t>
  </si>
  <si>
    <t>522.20.41.0004</t>
  </si>
  <si>
    <t>522.20.41.0005</t>
  </si>
  <si>
    <t>522.20.41.0006</t>
  </si>
  <si>
    <t>522.20.41.0007</t>
  </si>
  <si>
    <t>522.20.41.0008</t>
  </si>
  <si>
    <t>522.20.43.0004</t>
  </si>
  <si>
    <t>522.20.43.0005</t>
  </si>
  <si>
    <t>522.20.43.0006</t>
  </si>
  <si>
    <t>522.20.46.0003</t>
  </si>
  <si>
    <t>522.20.46.0004</t>
  </si>
  <si>
    <t>522.20.46.0005</t>
  </si>
  <si>
    <t>522.20.49.0000</t>
  </si>
  <si>
    <t>522.41.31.0004</t>
  </si>
  <si>
    <t>522.41.35.0004</t>
  </si>
  <si>
    <t>522.41.41.0002</t>
  </si>
  <si>
    <t>522.45.49.0002</t>
  </si>
  <si>
    <t>522.45.49.0003</t>
  </si>
  <si>
    <t>522.50.31.0003</t>
  </si>
  <si>
    <t>522.50.35.0003</t>
  </si>
  <si>
    <t>522.50.46.0001</t>
  </si>
  <si>
    <t>522.50.47.0002</t>
  </si>
  <si>
    <t>522.50.47.0003</t>
  </si>
  <si>
    <t>522.50.47.0004</t>
  </si>
  <si>
    <t>522.50.48.0001</t>
  </si>
  <si>
    <t>522.60.35.0005</t>
  </si>
  <si>
    <t>522.60.48.0002</t>
  </si>
  <si>
    <t>522.60.48.0004</t>
  </si>
  <si>
    <t>522.60.48.0005</t>
  </si>
  <si>
    <t>522.70.41.0003</t>
  </si>
  <si>
    <t>522.10.10.0001</t>
  </si>
  <si>
    <t>522.10.10.0002</t>
  </si>
  <si>
    <t>522.10.10.0006</t>
  </si>
  <si>
    <t>522.10.10.0007</t>
  </si>
  <si>
    <t>522.10.10.0008</t>
  </si>
  <si>
    <t>522.10.20.0001</t>
  </si>
  <si>
    <t>522.10.20.0002</t>
  </si>
  <si>
    <t>522.10.20.0003</t>
  </si>
  <si>
    <t>522.10.20.0004</t>
  </si>
  <si>
    <t>522.10.20.0005</t>
  </si>
  <si>
    <t>522.10.20.0006</t>
  </si>
  <si>
    <t>522.10.20.0007</t>
  </si>
  <si>
    <t>522.10.20.0011</t>
  </si>
  <si>
    <t>522.10.20.0012</t>
  </si>
  <si>
    <t>522.10.20.0013</t>
  </si>
  <si>
    <t>522.10.20.0014</t>
  </si>
  <si>
    <t>522.20.10.0001</t>
  </si>
  <si>
    <t>522.20.10.1001</t>
  </si>
  <si>
    <t>522.20.10.1003</t>
  </si>
  <si>
    <t>522.20.10.1005</t>
  </si>
  <si>
    <t>522.20.20.0001</t>
  </si>
  <si>
    <t>522.20.20.0002</t>
  </si>
  <si>
    <t>522.20.20.0004</t>
  </si>
  <si>
    <t>522.20.20.0006</t>
  </si>
  <si>
    <t>522.20.20.0007</t>
  </si>
  <si>
    <t>522.20.20.0008</t>
  </si>
  <si>
    <t>522.20.20.0011</t>
  </si>
  <si>
    <t>522.20.20.0012</t>
  </si>
  <si>
    <t>522.20.20.0013</t>
  </si>
  <si>
    <t>522.20.20.0014</t>
  </si>
  <si>
    <t>522.20.20.0022</t>
  </si>
  <si>
    <t>522.20.20.1005</t>
  </si>
  <si>
    <t>522.41.10.0003</t>
  </si>
  <si>
    <t>522.41.10.0005</t>
  </si>
  <si>
    <t>522.41.10.0006</t>
  </si>
  <si>
    <t>522.41.20.0001</t>
  </si>
  <si>
    <t>522.41.20.0002</t>
  </si>
  <si>
    <t>522.41.20.0003</t>
  </si>
  <si>
    <t>522.41.20.0004</t>
  </si>
  <si>
    <t>522.41.20.0006</t>
  </si>
  <si>
    <t>522.41.20.0007</t>
  </si>
  <si>
    <t>522.41.20.0011</t>
  </si>
  <si>
    <t>522.41.20.0012</t>
  </si>
  <si>
    <t>522.41.20.0013</t>
  </si>
  <si>
    <t>522.41.20.0014</t>
  </si>
  <si>
    <t>Outreach Health Reimbursement Acct</t>
  </si>
  <si>
    <t>522.41.20.0022</t>
  </si>
  <si>
    <t>308.80.00.0000</t>
  </si>
  <si>
    <t>311.10.00.0000</t>
  </si>
  <si>
    <t>331.93.00.0000</t>
  </si>
  <si>
    <t>332.93.40.0000</t>
  </si>
  <si>
    <t>333.93.77.8000</t>
  </si>
  <si>
    <t>334.04.92.0526</t>
  </si>
  <si>
    <t>336.02.31.0000</t>
  </si>
  <si>
    <t>342.21.00.0000</t>
  </si>
  <si>
    <t>342.60.00.0000</t>
  </si>
  <si>
    <t>361.11.00.0000</t>
  </si>
  <si>
    <t>367.00.00.0000</t>
  </si>
  <si>
    <t>369.90.00.0000</t>
  </si>
  <si>
    <t>369.95.00.0007</t>
  </si>
  <si>
    <t>395.10.00.0000</t>
  </si>
  <si>
    <t>397.22.00.6511</t>
  </si>
  <si>
    <t>522.10.10.0009</t>
  </si>
  <si>
    <t>522.10.20.0022</t>
  </si>
  <si>
    <t>522.20.10.0004</t>
  </si>
  <si>
    <t>522.60.42.0001</t>
  </si>
  <si>
    <t>Difference</t>
  </si>
  <si>
    <t>Beginning Cash</t>
  </si>
  <si>
    <t xml:space="preserve">337.20.00.0000 </t>
  </si>
  <si>
    <t xml:space="preserve">337.40.00.0000 </t>
  </si>
  <si>
    <t>Tax Revenue - Misc (Leasehold)</t>
  </si>
  <si>
    <t>Tax Revenue - Misc (Timber Tax)</t>
  </si>
  <si>
    <t>342.60.00.0001</t>
  </si>
  <si>
    <t>Ground Emergency Med Transport Reimb</t>
  </si>
  <si>
    <t xml:space="preserve">342.60.00.0002 </t>
  </si>
  <si>
    <t>GEMT Reimbursement</t>
  </si>
  <si>
    <t>361.40.00.0000</t>
  </si>
  <si>
    <t>Loan Interest Earnings</t>
  </si>
  <si>
    <t xml:space="preserve">362.50.00.0000 </t>
  </si>
  <si>
    <t>Rents, Leases and Concessions</t>
  </si>
  <si>
    <t>367.00.00.0001</t>
  </si>
  <si>
    <t xml:space="preserve">Contributions/Donations--Private Sources </t>
  </si>
  <si>
    <t>367.00.00.0002</t>
  </si>
  <si>
    <t>Small Grant from Private Org.</t>
  </si>
  <si>
    <t>388.10.00.0000</t>
  </si>
  <si>
    <t>Prior Period Adjustments</t>
  </si>
  <si>
    <t xml:space="preserve">391.70.00.0000 </t>
  </si>
  <si>
    <t xml:space="preserve"> Repayment of DRS loan </t>
  </si>
  <si>
    <t xml:space="preserve">397.00.00.6521 </t>
  </si>
  <si>
    <t>522.10.20.0010</t>
  </si>
  <si>
    <t xml:space="preserve">Cell Phone Stipend - Admin </t>
  </si>
  <si>
    <t xml:space="preserve">522.10.20.1009 </t>
  </si>
  <si>
    <t xml:space="preserve">Cell Phone Stipend - Provider </t>
  </si>
  <si>
    <t>522.10.23.0000</t>
  </si>
  <si>
    <t>522.10.41.0149</t>
  </si>
  <si>
    <t xml:space="preserve">522.10.46.0002 </t>
  </si>
  <si>
    <t xml:space="preserve">522.10.46.0003 </t>
  </si>
  <si>
    <t xml:space="preserve">Portable Equipment Insurance </t>
  </si>
  <si>
    <t xml:space="preserve">Vehicle Insurance </t>
  </si>
  <si>
    <t xml:space="preserve">Building Insurance </t>
  </si>
  <si>
    <t xml:space="preserve">522.10.46.0004 </t>
  </si>
  <si>
    <t xml:space="preserve">522.10.49.0004 </t>
  </si>
  <si>
    <t xml:space="preserve">522.10.49.0006 </t>
  </si>
  <si>
    <t xml:space="preserve">522.10.49.0007 </t>
  </si>
  <si>
    <t xml:space="preserve">District Costs </t>
  </si>
  <si>
    <t xml:space="preserve">Refunds </t>
  </si>
  <si>
    <t xml:space="preserve">CAMPTS Accreditation </t>
  </si>
  <si>
    <t xml:space="preserve">522.10.49.0060 </t>
  </si>
  <si>
    <t xml:space="preserve">Finance Charges &amp; Late Fees </t>
  </si>
  <si>
    <t xml:space="preserve">522.10.49.0085 </t>
  </si>
  <si>
    <t xml:space="preserve">NSF Check Fees </t>
  </si>
  <si>
    <t xml:space="preserve">522.20.10.0003 </t>
  </si>
  <si>
    <t xml:space="preserve">Operations Director </t>
  </si>
  <si>
    <t xml:space="preserve">522.20.10.0004 </t>
  </si>
  <si>
    <t xml:space="preserve">Logistics Coordinator </t>
  </si>
  <si>
    <t xml:space="preserve">522.20.10.1002 </t>
  </si>
  <si>
    <t xml:space="preserve">522.20.20.0015 </t>
  </si>
  <si>
    <t xml:space="preserve">Medical Expense Reimbursement Plan </t>
  </si>
  <si>
    <t xml:space="preserve">Cell Phone Stipend Provider </t>
  </si>
  <si>
    <t>522.20.20.1010</t>
  </si>
  <si>
    <t>Moving Allowance</t>
  </si>
  <si>
    <t>522.20.23.0000</t>
  </si>
  <si>
    <t xml:space="preserve">522.20.41.0002 </t>
  </si>
  <si>
    <t xml:space="preserve">Medical Exams </t>
  </si>
  <si>
    <t xml:space="preserve">Computer Consultant </t>
  </si>
  <si>
    <t xml:space="preserve">Mapping Services </t>
  </si>
  <si>
    <t xml:space="preserve">522.30.32.0001 </t>
  </si>
  <si>
    <t>Fuel consumed</t>
  </si>
  <si>
    <t xml:space="preserve">522.41.41.0003 </t>
  </si>
  <si>
    <t xml:space="preserve">522.41.41.0004 </t>
  </si>
  <si>
    <t xml:space="preserve">Supervising Physician-Comm Paramedicine </t>
  </si>
  <si>
    <t xml:space="preserve">Community Paramedicine ACH Grant </t>
  </si>
  <si>
    <t xml:space="preserve">522.50.45.0001 </t>
  </si>
  <si>
    <t xml:space="preserve">522.60.48.0003 </t>
  </si>
  <si>
    <t xml:space="preserve">Medical Equipment - Vehicle </t>
  </si>
  <si>
    <t xml:space="preserve">522.70.10.0001 </t>
  </si>
  <si>
    <t xml:space="preserve">EMT - Off Island Transfer </t>
  </si>
  <si>
    <t>522.70.41.0006</t>
  </si>
  <si>
    <t xml:space="preserve"> Air Transport Contract </t>
  </si>
  <si>
    <t xml:space="preserve">588.10.00.0000 </t>
  </si>
  <si>
    <t xml:space="preserve">Prior Year Adjustments </t>
  </si>
  <si>
    <t xml:space="preserve">594.22.64.0002   </t>
  </si>
  <si>
    <t>Building/Fixtures</t>
  </si>
  <si>
    <t xml:space="preserve">591.22.71.2022 </t>
  </si>
  <si>
    <t xml:space="preserve">592.22.80.0000 </t>
  </si>
  <si>
    <t xml:space="preserve">Principal GO Bonds til 2022 </t>
  </si>
  <si>
    <t xml:space="preserve">592.22.83.2022 </t>
  </si>
  <si>
    <t xml:space="preserve">Interest GO Bonds til 2022 </t>
  </si>
  <si>
    <t xml:space="preserve">592.22.89.0000 </t>
  </si>
  <si>
    <t xml:space="preserve">594.22.61.0000 </t>
  </si>
  <si>
    <t xml:space="preserve">594.22.62.0000 </t>
  </si>
  <si>
    <t xml:space="preserve">594.22.64.0001 </t>
  </si>
  <si>
    <t xml:space="preserve">594.22.64.0003 </t>
  </si>
  <si>
    <t xml:space="preserve">Statutory Interest (Tax Refund) </t>
  </si>
  <si>
    <t xml:space="preserve">Vehicle Purchases </t>
  </si>
  <si>
    <t xml:space="preserve">EMS Equipment </t>
  </si>
  <si>
    <t xml:space="preserve">Buildings and Structures </t>
  </si>
  <si>
    <t xml:space="preserve">Land and Land Improvements </t>
  </si>
  <si>
    <t xml:space="preserve">Debt Service Admin Fee </t>
  </si>
  <si>
    <t>TOTAL</t>
  </si>
  <si>
    <t xml:space="preserve">TOTAL EXPENDITURES </t>
  </si>
  <si>
    <t xml:space="preserve">Vacation / Holiday -PHD (admin) </t>
  </si>
  <si>
    <t xml:space="preserve">508.80.00.0000 </t>
  </si>
  <si>
    <t xml:space="preserve">Ending Cash </t>
  </si>
  <si>
    <t>508.80.00.0001</t>
  </si>
  <si>
    <t>508.80.00.0002</t>
  </si>
  <si>
    <t>508.80.00.0003</t>
  </si>
  <si>
    <t>Budgeted Operating Reserve</t>
  </si>
  <si>
    <t>Building Loan Payment Reserves</t>
  </si>
  <si>
    <t>Vehicle Reserves</t>
  </si>
  <si>
    <t>508.80.00.0004</t>
  </si>
  <si>
    <t>Excess Bond Principal Payment</t>
  </si>
  <si>
    <t>Operating Rentals and Leases</t>
  </si>
  <si>
    <t xml:space="preserve">Transfers-in from SJI Hosp. Dist. </t>
  </si>
  <si>
    <t>Flight Nurses</t>
  </si>
  <si>
    <t>522.10.20.0008</t>
  </si>
  <si>
    <t>Expenditures - Reserve Fund 6512</t>
  </si>
  <si>
    <t xml:space="preserve">Total: Reserve Expenditures </t>
  </si>
  <si>
    <t>CY2020 Amended</t>
  </si>
  <si>
    <t>Cash</t>
  </si>
  <si>
    <t>508.80.00.0000</t>
  </si>
  <si>
    <t>594.22.64.0001</t>
  </si>
  <si>
    <t>EMS Equipment</t>
  </si>
  <si>
    <t>Vehicle Purchases</t>
  </si>
  <si>
    <t>594.22.64.0003</t>
  </si>
  <si>
    <t>597.22.00.6511</t>
  </si>
  <si>
    <t xml:space="preserve">Transfers to General Fund </t>
  </si>
  <si>
    <t>Proposed CY 2021</t>
  </si>
  <si>
    <t>Amended
CY 2020</t>
  </si>
  <si>
    <t xml:space="preserve">CY2021 Proposed </t>
  </si>
  <si>
    <t>Personnel Services - Revenues</t>
  </si>
  <si>
    <t>Administration- Chief</t>
  </si>
  <si>
    <t>Admin-Exec.Asst.EMS</t>
  </si>
  <si>
    <t xml:space="preserve">Admin Mileage </t>
  </si>
  <si>
    <t>Admin Per diem (travel)</t>
  </si>
  <si>
    <t xml:space="preserve">Admin Moving Allowance </t>
  </si>
  <si>
    <t>Ops - PTO</t>
  </si>
  <si>
    <t>Other benefits - Ops (provider med flight)</t>
  </si>
  <si>
    <t>Portable Equipment Insurance</t>
  </si>
  <si>
    <t>Vehicle Insurance</t>
  </si>
  <si>
    <t>Other benefits - Outreach (med flight)</t>
  </si>
  <si>
    <t xml:space="preserve">Public training equipment (outreach) </t>
  </si>
  <si>
    <t>Public training supplies (outreach)</t>
  </si>
  <si>
    <t>Radio equipment (vehicle)</t>
  </si>
  <si>
    <t xml:space="preserve">597.00.00.6512 </t>
  </si>
  <si>
    <t xml:space="preserve">Transfers-out </t>
  </si>
  <si>
    <t>597.00.00</t>
  </si>
  <si>
    <t xml:space="preserve">Transfers to Reserve Fund </t>
  </si>
  <si>
    <t xml:space="preserve">CY 2021 Proposed </t>
  </si>
  <si>
    <t>CY 2020 Amended</t>
  </si>
  <si>
    <t>Total: Reserve Revenue</t>
  </si>
  <si>
    <t xml:space="preserve">Liability (general and Management) </t>
  </si>
  <si>
    <t xml:space="preserve">Station Insurance (and crime)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</si>
</sst>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164" formatCode="#,##0;\(#,##0\)"/>
    <numFmt numFmtId="165" formatCode="&quot; &quot;&quot;$&quot;* #,##0&quot; &quot;;&quot; &quot;&quot;$&quot;* \(#,##0\);&quot; &quot;&quot;$&quot;* &quot;-&quot;??&quot; &quot;"/>
    <numFmt numFmtId="166" formatCode="&quot; &quot;#,##0&quot; &quot;;\(#,##0\)"/>
    <numFmt numFmtId="167" formatCode="&quot; &quot;&quot;$&quot;* #,##0&quot; &quot;;&quot; &quot;&quot;$&quot;* \(#,##0\);&quot; &quot;&quot;$&quot;* &quot;- &quot;"/>
  </numFmts>
  <fonts count="33" x14ac:knownFonts="1">
    <font>
      <sz val="10"/>
      <color indexed="8"/>
      <name val="Arial"/>
    </font>
    <font>
      <b/>
      <sz val="12"/>
      <color indexed="8"/>
      <name val="Arial"/>
      <family val="2"/>
    </font>
    <font>
      <sz val="11"/>
      <color indexed="8"/>
      <name val="Calibri"/>
      <family val="2"/>
    </font>
    <font>
      <i/>
      <sz val="10"/>
      <color indexed="8"/>
      <name val="Arial"/>
      <family val="2"/>
    </font>
    <font>
      <b/>
      <sz val="10"/>
      <color indexed="11"/>
      <name val="Arial"/>
      <family val="2"/>
    </font>
    <font>
      <b/>
      <sz val="10"/>
      <color indexed="12"/>
      <name val="Arial"/>
      <family val="2"/>
    </font>
    <font>
      <b/>
      <sz val="10"/>
      <color indexed="14"/>
      <name val="Arial"/>
      <family val="2"/>
    </font>
    <font>
      <b/>
      <sz val="10"/>
      <color indexed="8"/>
      <name val="Arial"/>
      <family val="2"/>
    </font>
    <font>
      <sz val="11"/>
      <color indexed="16"/>
      <name val="Calibri"/>
      <family val="2"/>
    </font>
    <font>
      <b/>
      <sz val="11"/>
      <color indexed="8"/>
      <name val="Calibri"/>
      <family val="2"/>
    </font>
    <font>
      <b/>
      <sz val="9"/>
      <color indexed="8"/>
      <name val="Arial"/>
      <family val="2"/>
    </font>
    <font>
      <b/>
      <sz val="11"/>
      <color indexed="18"/>
      <name val="Calibri"/>
      <family val="2"/>
    </font>
    <font>
      <b/>
      <sz val="9"/>
      <color indexed="11"/>
      <name val="Arial"/>
      <family val="2"/>
    </font>
    <font>
      <b/>
      <sz val="8"/>
      <color indexed="8"/>
      <name val="Arial"/>
      <family val="2"/>
    </font>
    <font>
      <sz val="8"/>
      <color indexed="8"/>
      <name val="Arial"/>
      <family val="2"/>
    </font>
    <font>
      <b/>
      <i/>
      <sz val="11"/>
      <color indexed="8"/>
      <name val="Calibri"/>
      <family val="2"/>
    </font>
    <font>
      <u/>
      <sz val="10"/>
      <color theme="10"/>
      <name val="Arial"/>
      <family val="2"/>
    </font>
    <font>
      <u/>
      <sz val="10"/>
      <color theme="11"/>
      <name val="Arial"/>
      <family val="2"/>
    </font>
    <font>
      <sz val="8"/>
      <name val="Arial"/>
      <family val="2"/>
    </font>
    <font>
      <b/>
      <sz val="11"/>
      <color indexed="11"/>
      <name val="Calibri"/>
      <family val="2"/>
    </font>
    <font>
      <b/>
      <i/>
      <sz val="11"/>
      <color rgb="FF000000"/>
      <name val="Calibri"/>
      <family val="2"/>
    </font>
    <font>
      <sz val="11"/>
      <name val="Calibri"/>
      <family val="2"/>
    </font>
    <font>
      <sz val="11"/>
      <color rgb="FFFF0000"/>
      <name val="Calibri"/>
      <family val="2"/>
    </font>
    <font>
      <b/>
      <sz val="10"/>
      <name val="Arial"/>
      <family val="2"/>
    </font>
    <font>
      <sz val="11"/>
      <color theme="1"/>
      <name val="Calibri"/>
      <family val="2"/>
    </font>
    <font>
      <sz val="10"/>
      <color indexed="8"/>
      <name val="Arial"/>
      <family val="2"/>
    </font>
    <font>
      <sz val="10"/>
      <color indexed="8"/>
      <name val="Arial"/>
      <family val="2"/>
    </font>
    <font>
      <b/>
      <i/>
      <sz val="10"/>
      <color indexed="8"/>
      <name val="Arial"/>
      <family val="2"/>
    </font>
    <font>
      <sz val="9"/>
      <color indexed="81"/>
      <name val="Tahoma"/>
      <family val="2"/>
    </font>
    <font>
      <b/>
      <sz val="9"/>
      <color indexed="81"/>
      <name val="Tahoma"/>
      <family val="2"/>
    </font>
    <font>
      <b/>
      <sz val="11"/>
      <name val="Calibri"/>
      <family val="2"/>
    </font>
    <font>
      <sz val="9"/>
      <color indexed="81"/>
      <name val="Tahoma"/>
      <charset val="1"/>
    </font>
    <font>
      <b/>
      <sz val="9"/>
      <color indexed="81"/>
      <name val="Tahoma"/>
      <charset val="1"/>
    </font>
  </fonts>
  <fills count="10">
    <fill>
      <patternFill patternType="none"/>
    </fill>
    <fill>
      <patternFill patternType="gray125"/>
    </fill>
    <fill>
      <patternFill patternType="solid">
        <fgColor indexed="9"/>
        <bgColor auto="1"/>
      </patternFill>
    </fill>
    <fill>
      <patternFill patternType="solid">
        <fgColor indexed="15"/>
        <bgColor auto="1"/>
      </patternFill>
    </fill>
    <fill>
      <patternFill patternType="solid">
        <fgColor indexed="17"/>
        <bgColor auto="1"/>
      </patternFill>
    </fill>
    <fill>
      <patternFill patternType="solid">
        <fgColor indexed="19"/>
        <bgColor auto="1"/>
      </patternFill>
    </fill>
    <fill>
      <patternFill patternType="solid">
        <fgColor indexed="20"/>
        <bgColor auto="1"/>
      </patternFill>
    </fill>
    <fill>
      <patternFill patternType="solid">
        <fgColor theme="4" tint="0.59999389629810485"/>
        <bgColor indexed="64"/>
      </patternFill>
    </fill>
    <fill>
      <patternFill patternType="solid">
        <fgColor theme="5"/>
        <bgColor indexed="64"/>
      </patternFill>
    </fill>
    <fill>
      <patternFill patternType="solid">
        <fgColor rgb="FF00B0F0"/>
        <bgColor indexed="64"/>
      </patternFill>
    </fill>
  </fills>
  <borders count="30">
    <border>
      <left/>
      <right/>
      <top/>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style="thin">
        <color indexed="10"/>
      </top>
      <bottom style="thick">
        <color indexed="11"/>
      </bottom>
      <diagonal/>
    </border>
    <border>
      <left style="thin">
        <color indexed="10"/>
      </left>
      <right style="thin">
        <color indexed="10"/>
      </right>
      <top style="thin">
        <color indexed="10"/>
      </top>
      <bottom style="thick">
        <color indexed="12"/>
      </bottom>
      <diagonal/>
    </border>
    <border>
      <left style="thin">
        <color indexed="10"/>
      </left>
      <right style="thin">
        <color indexed="10"/>
      </right>
      <top style="thick">
        <color indexed="11"/>
      </top>
      <bottom style="thin">
        <color indexed="11"/>
      </bottom>
      <diagonal/>
    </border>
    <border>
      <left style="thin">
        <color indexed="10"/>
      </left>
      <right style="thin">
        <color indexed="10"/>
      </right>
      <top style="thick">
        <color indexed="12"/>
      </top>
      <bottom style="thin">
        <color indexed="12"/>
      </bottom>
      <diagonal/>
    </border>
    <border>
      <left style="thin">
        <color indexed="10"/>
      </left>
      <right style="thin">
        <color indexed="10"/>
      </right>
      <top style="thin">
        <color indexed="11"/>
      </top>
      <bottom style="thin">
        <color indexed="10"/>
      </bottom>
      <diagonal/>
    </border>
    <border>
      <left style="thin">
        <color indexed="10"/>
      </left>
      <right style="thin">
        <color indexed="10"/>
      </right>
      <top style="thin">
        <color indexed="12"/>
      </top>
      <bottom style="thin">
        <color indexed="10"/>
      </bottom>
      <diagonal/>
    </border>
    <border>
      <left style="thin">
        <color indexed="10"/>
      </left>
      <right style="thin">
        <color indexed="10"/>
      </right>
      <top style="thin">
        <color indexed="10"/>
      </top>
      <bottom style="thin">
        <color indexed="8"/>
      </bottom>
      <diagonal/>
    </border>
    <border>
      <left style="thin">
        <color indexed="10"/>
      </left>
      <right style="thin">
        <color indexed="10"/>
      </right>
      <top style="thin">
        <color indexed="8"/>
      </top>
      <bottom style="thin">
        <color indexed="8"/>
      </bottom>
      <diagonal/>
    </border>
    <border>
      <left style="thin">
        <color indexed="10"/>
      </left>
      <right style="thin">
        <color indexed="10"/>
      </right>
      <top style="thin">
        <color indexed="8"/>
      </top>
      <bottom style="thin">
        <color indexed="10"/>
      </bottom>
      <diagonal/>
    </border>
    <border>
      <left style="thin">
        <color indexed="10"/>
      </left>
      <right style="thin">
        <color indexed="10"/>
      </right>
      <top style="thin">
        <color indexed="10"/>
      </top>
      <bottom/>
      <diagonal/>
    </border>
    <border>
      <left style="thin">
        <color indexed="10"/>
      </left>
      <right/>
      <top/>
      <bottom/>
      <diagonal/>
    </border>
    <border>
      <left/>
      <right/>
      <top/>
      <bottom/>
      <diagonal/>
    </border>
    <border>
      <left/>
      <right/>
      <top style="thin">
        <color indexed="8"/>
      </top>
      <bottom style="thin">
        <color indexed="8"/>
      </bottom>
      <diagonal/>
    </border>
    <border>
      <left style="thin">
        <color indexed="10"/>
      </left>
      <right style="thin">
        <color indexed="10"/>
      </right>
      <top/>
      <bottom style="thin">
        <color indexed="10"/>
      </bottom>
      <diagonal/>
    </border>
    <border>
      <left style="thin">
        <color indexed="10"/>
      </left>
      <right/>
      <top/>
      <bottom style="thin">
        <color indexed="10"/>
      </bottom>
      <diagonal/>
    </border>
    <border>
      <left/>
      <right/>
      <top/>
      <bottom style="thin">
        <color indexed="10"/>
      </bottom>
      <diagonal/>
    </border>
    <border>
      <left style="thin">
        <color indexed="10"/>
      </left>
      <right style="thin">
        <color indexed="10"/>
      </right>
      <top style="thick">
        <color indexed="8"/>
      </top>
      <bottom style="medium">
        <color indexed="8"/>
      </bottom>
      <diagonal/>
    </border>
    <border>
      <left style="thin">
        <color indexed="10"/>
      </left>
      <right/>
      <top style="thick">
        <color indexed="8"/>
      </top>
      <bottom style="medium">
        <color indexed="8"/>
      </bottom>
      <diagonal/>
    </border>
    <border>
      <left/>
      <right/>
      <top style="thick">
        <color indexed="8"/>
      </top>
      <bottom style="medium">
        <color indexed="8"/>
      </bottom>
      <diagonal/>
    </border>
    <border>
      <left style="thin">
        <color indexed="10"/>
      </left>
      <right/>
      <top style="medium">
        <color indexed="8"/>
      </top>
      <bottom/>
      <diagonal/>
    </border>
    <border>
      <left/>
      <right/>
      <top style="medium">
        <color indexed="8"/>
      </top>
      <bottom/>
      <diagonal/>
    </border>
    <border>
      <left style="thin">
        <color indexed="10"/>
      </left>
      <right style="thin">
        <color indexed="10"/>
      </right>
      <top style="thin">
        <color indexed="10"/>
      </top>
      <bottom style="thin">
        <color auto="1"/>
      </bottom>
      <diagonal/>
    </border>
    <border>
      <left style="thin">
        <color indexed="10"/>
      </left>
      <right style="thin">
        <color indexed="10"/>
      </right>
      <top style="thin">
        <color auto="1"/>
      </top>
      <bottom style="thin">
        <color indexed="10"/>
      </bottom>
      <diagonal/>
    </border>
    <border>
      <left style="thin">
        <color indexed="10"/>
      </left>
      <right style="thin">
        <color auto="1"/>
      </right>
      <top style="thin">
        <color auto="1"/>
      </top>
      <bottom style="thin">
        <color indexed="10"/>
      </bottom>
      <diagonal/>
    </border>
    <border>
      <left style="thin">
        <color indexed="10"/>
      </left>
      <right style="thin">
        <color auto="1"/>
      </right>
      <top style="thin">
        <color indexed="10"/>
      </top>
      <bottom style="thin">
        <color auto="1"/>
      </bottom>
      <diagonal/>
    </border>
    <border>
      <left style="thin">
        <color indexed="10"/>
      </left>
      <right style="thin">
        <color indexed="10"/>
      </right>
      <top/>
      <bottom style="thin">
        <color auto="1"/>
      </bottom>
      <diagonal/>
    </border>
    <border>
      <left style="thin">
        <color indexed="10"/>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18">
    <xf numFmtId="0" fontId="0" fillId="0" borderId="0" applyNumberFormat="0" applyFill="0" applyBorder="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25" fillId="0" borderId="13" applyNumberFormat="0" applyFill="0" applyBorder="0" applyProtection="0"/>
    <xf numFmtId="0" fontId="25" fillId="0" borderId="13" applyNumberFormat="0" applyFill="0" applyBorder="0" applyProtection="0"/>
    <xf numFmtId="0" fontId="26" fillId="0" borderId="13">
      <alignment vertical="top"/>
    </xf>
  </cellStyleXfs>
  <cellXfs count="207">
    <xf numFmtId="0" fontId="0" fillId="0" borderId="0" xfId="0" applyFont="1" applyAlignment="1"/>
    <xf numFmtId="49" fontId="1" fillId="2" borderId="1" xfId="0" applyNumberFormat="1" applyFont="1" applyFill="1" applyBorder="1" applyAlignment="1"/>
    <xf numFmtId="0" fontId="0" fillId="2" borderId="1" xfId="0" applyFont="1" applyFill="1" applyBorder="1" applyAlignment="1"/>
    <xf numFmtId="49" fontId="2" fillId="2" borderId="1" xfId="0" applyNumberFormat="1" applyFont="1" applyFill="1" applyBorder="1" applyAlignment="1"/>
    <xf numFmtId="0" fontId="3" fillId="2" borderId="2" xfId="0" applyNumberFormat="1" applyFont="1" applyFill="1" applyBorder="1" applyAlignment="1"/>
    <xf numFmtId="0" fontId="0" fillId="2" borderId="2" xfId="0" applyFont="1" applyFill="1" applyBorder="1" applyAlignment="1"/>
    <xf numFmtId="0" fontId="0" fillId="2" borderId="3" xfId="0" applyFont="1" applyFill="1" applyBorder="1" applyAlignment="1"/>
    <xf numFmtId="0" fontId="4" fillId="2" borderId="4" xfId="0" applyNumberFormat="1" applyFont="1" applyFill="1" applyBorder="1" applyAlignment="1">
      <alignment horizontal="center"/>
    </xf>
    <xf numFmtId="49" fontId="4" fillId="2" borderId="4" xfId="0" applyNumberFormat="1" applyFont="1" applyFill="1" applyBorder="1" applyAlignment="1">
      <alignment horizontal="center"/>
    </xf>
    <xf numFmtId="49" fontId="4" fillId="2" borderId="4" xfId="0" applyNumberFormat="1" applyFont="1" applyFill="1" applyBorder="1" applyAlignment="1">
      <alignment horizontal="center" wrapText="1"/>
    </xf>
    <xf numFmtId="49" fontId="5" fillId="2" borderId="5" xfId="0" applyNumberFormat="1" applyFont="1" applyFill="1" applyBorder="1" applyAlignment="1">
      <alignment horizontal="center" wrapText="1"/>
    </xf>
    <xf numFmtId="164" fontId="2" fillId="2" borderId="1" xfId="0" applyNumberFormat="1" applyFont="1" applyFill="1" applyBorder="1" applyAlignment="1"/>
    <xf numFmtId="0" fontId="0" fillId="2" borderId="8" xfId="0" applyFont="1" applyFill="1" applyBorder="1" applyAlignment="1"/>
    <xf numFmtId="164" fontId="2" fillId="2" borderId="8" xfId="0" applyNumberFormat="1" applyFont="1" applyFill="1" applyBorder="1" applyAlignment="1"/>
    <xf numFmtId="49" fontId="6" fillId="2" borderId="1" xfId="0" applyNumberFormat="1" applyFont="1" applyFill="1" applyBorder="1" applyAlignment="1"/>
    <xf numFmtId="0" fontId="0" fillId="2" borderId="10" xfId="0" applyFont="1" applyFill="1" applyBorder="1" applyAlignment="1"/>
    <xf numFmtId="165" fontId="2" fillId="2" borderId="1" xfId="0" applyNumberFormat="1" applyFont="1" applyFill="1" applyBorder="1" applyAlignment="1"/>
    <xf numFmtId="0" fontId="0" fillId="2" borderId="11" xfId="0" applyFont="1" applyFill="1" applyBorder="1" applyAlignment="1"/>
    <xf numFmtId="49" fontId="2" fillId="2" borderId="11" xfId="0" applyNumberFormat="1" applyFont="1" applyFill="1" applyBorder="1" applyAlignment="1"/>
    <xf numFmtId="165" fontId="2" fillId="2" borderId="8" xfId="0" applyNumberFormat="1" applyFont="1" applyFill="1" applyBorder="1" applyAlignment="1"/>
    <xf numFmtId="0" fontId="2" fillId="3" borderId="12" xfId="0" applyNumberFormat="1" applyFont="1" applyFill="1" applyBorder="1" applyAlignment="1"/>
    <xf numFmtId="49" fontId="7" fillId="3" borderId="13" xfId="0" applyNumberFormat="1" applyFont="1" applyFill="1" applyBorder="1" applyAlignment="1"/>
    <xf numFmtId="165" fontId="7" fillId="3" borderId="14" xfId="0" applyNumberFormat="1" applyFont="1" applyFill="1" applyBorder="1" applyAlignment="1"/>
    <xf numFmtId="0" fontId="0" fillId="2" borderId="15" xfId="0" applyFont="1" applyFill="1" applyBorder="1" applyAlignment="1"/>
    <xf numFmtId="0" fontId="6" fillId="2" borderId="1" xfId="0" applyNumberFormat="1" applyFont="1" applyFill="1" applyBorder="1" applyAlignment="1"/>
    <xf numFmtId="0" fontId="0" fillId="2" borderId="9" xfId="0" applyFont="1" applyFill="1" applyBorder="1" applyAlignment="1"/>
    <xf numFmtId="164" fontId="2" fillId="2" borderId="9" xfId="0" applyNumberFormat="1" applyFont="1" applyFill="1" applyBorder="1" applyAlignment="1"/>
    <xf numFmtId="165" fontId="7" fillId="4" borderId="14" xfId="0" applyNumberFormat="1" applyFont="1" applyFill="1" applyBorder="1" applyAlignment="1"/>
    <xf numFmtId="0" fontId="3" fillId="2" borderId="1" xfId="0" applyNumberFormat="1" applyFont="1" applyFill="1" applyBorder="1" applyAlignment="1"/>
    <xf numFmtId="49" fontId="9" fillId="3" borderId="13" xfId="0" applyNumberFormat="1" applyFont="1" applyFill="1" applyBorder="1" applyAlignment="1"/>
    <xf numFmtId="165" fontId="9" fillId="3" borderId="14" xfId="0" applyNumberFormat="1" applyFont="1" applyFill="1" applyBorder="1" applyAlignment="1"/>
    <xf numFmtId="166" fontId="2" fillId="2" borderId="10" xfId="0" applyNumberFormat="1" applyFont="1" applyFill="1" applyBorder="1" applyAlignment="1"/>
    <xf numFmtId="166" fontId="2" fillId="2" borderId="1" xfId="0" applyNumberFormat="1" applyFont="1" applyFill="1" applyBorder="1" applyAlignment="1"/>
    <xf numFmtId="49" fontId="7" fillId="4" borderId="12" xfId="0" applyNumberFormat="1" applyFont="1" applyFill="1" applyBorder="1" applyAlignment="1"/>
    <xf numFmtId="0" fontId="2" fillId="4" borderId="13" xfId="0" applyNumberFormat="1" applyFont="1" applyFill="1" applyBorder="1" applyAlignment="1"/>
    <xf numFmtId="0" fontId="0" fillId="0" borderId="0" xfId="0" applyNumberFormat="1" applyFont="1" applyAlignment="1"/>
    <xf numFmtId="0" fontId="4" fillId="2" borderId="6" xfId="0" applyNumberFormat="1" applyFont="1" applyFill="1" applyBorder="1" applyAlignment="1">
      <alignment horizontal="center"/>
    </xf>
    <xf numFmtId="164" fontId="4" fillId="2" borderId="6" xfId="0" applyNumberFormat="1" applyFont="1" applyFill="1" applyBorder="1" applyAlignment="1">
      <alignment horizontal="center" wrapText="1"/>
    </xf>
    <xf numFmtId="164" fontId="4" fillId="2" borderId="7" xfId="0" applyNumberFormat="1" applyFont="1" applyFill="1" applyBorder="1" applyAlignment="1">
      <alignment horizontal="center" wrapText="1"/>
    </xf>
    <xf numFmtId="165" fontId="0" fillId="2" borderId="9" xfId="0" applyNumberFormat="1" applyFont="1" applyFill="1" applyBorder="1" applyAlignment="1"/>
    <xf numFmtId="166" fontId="8" fillId="2" borderId="1" xfId="0" applyNumberFormat="1" applyFont="1" applyFill="1" applyBorder="1" applyAlignment="1"/>
    <xf numFmtId="0" fontId="2" fillId="2" borderId="1" xfId="0" applyNumberFormat="1" applyFont="1" applyFill="1" applyBorder="1" applyAlignment="1"/>
    <xf numFmtId="165" fontId="9" fillId="2" borderId="9" xfId="0" applyNumberFormat="1" applyFont="1" applyFill="1" applyBorder="1" applyAlignment="1"/>
    <xf numFmtId="166" fontId="2" fillId="2" borderId="9" xfId="0" applyNumberFormat="1" applyFont="1" applyFill="1" applyBorder="1" applyAlignment="1"/>
    <xf numFmtId="0" fontId="0" fillId="0" borderId="0" xfId="0" applyNumberFormat="1" applyFont="1" applyAlignment="1"/>
    <xf numFmtId="165" fontId="0" fillId="2" borderId="9" xfId="0" applyNumberFormat="1" applyFont="1" applyFill="1" applyBorder="1" applyAlignment="1">
      <alignment horizontal="left"/>
    </xf>
    <xf numFmtId="167" fontId="2" fillId="3" borderId="14" xfId="0" applyNumberFormat="1" applyFont="1" applyFill="1" applyBorder="1" applyAlignment="1"/>
    <xf numFmtId="0" fontId="2" fillId="3" borderId="16" xfId="0" applyNumberFormat="1" applyFont="1" applyFill="1" applyBorder="1" applyAlignment="1"/>
    <xf numFmtId="49" fontId="9" fillId="3" borderId="17" xfId="0" applyNumberFormat="1" applyFont="1" applyFill="1" applyBorder="1" applyAlignment="1"/>
    <xf numFmtId="49" fontId="10" fillId="2" borderId="18" xfId="0" applyNumberFormat="1" applyFont="1" applyFill="1" applyBorder="1" applyAlignment="1">
      <alignment horizontal="center" wrapText="1"/>
    </xf>
    <xf numFmtId="49" fontId="11" fillId="2" borderId="19" xfId="0" applyNumberFormat="1" applyFont="1" applyFill="1" applyBorder="1" applyAlignment="1">
      <alignment horizontal="center" wrapText="1"/>
    </xf>
    <xf numFmtId="49" fontId="12" fillId="5" borderId="20" xfId="0" applyNumberFormat="1" applyFont="1" applyFill="1" applyBorder="1" applyAlignment="1">
      <alignment horizontal="center" wrapText="1"/>
    </xf>
    <xf numFmtId="0" fontId="14" fillId="6" borderId="22" xfId="0" applyNumberFormat="1" applyFont="1" applyFill="1" applyBorder="1" applyAlignment="1">
      <alignment wrapText="1"/>
    </xf>
    <xf numFmtId="0" fontId="2" fillId="6" borderId="22" xfId="0" applyNumberFormat="1" applyFont="1" applyFill="1" applyBorder="1" applyAlignment="1">
      <alignment wrapText="1"/>
    </xf>
    <xf numFmtId="166" fontId="13" fillId="6" borderId="22" xfId="0" applyNumberFormat="1" applyFont="1" applyFill="1" applyBorder="1" applyAlignment="1"/>
    <xf numFmtId="49" fontId="2" fillId="2" borderId="1" xfId="0" applyNumberFormat="1" applyFont="1" applyFill="1" applyBorder="1" applyAlignment="1">
      <alignment wrapText="1"/>
    </xf>
    <xf numFmtId="0" fontId="2" fillId="2" borderId="1" xfId="0" applyNumberFormat="1" applyFont="1" applyFill="1" applyBorder="1" applyAlignment="1">
      <alignment wrapText="1"/>
    </xf>
    <xf numFmtId="0" fontId="0" fillId="0" borderId="0" xfId="0" applyNumberFormat="1" applyFont="1" applyAlignment="1"/>
    <xf numFmtId="0" fontId="14" fillId="6" borderId="21" xfId="0" applyNumberFormat="1" applyFont="1" applyFill="1" applyBorder="1" applyAlignment="1"/>
    <xf numFmtId="49" fontId="7" fillId="2" borderId="15" xfId="0" applyNumberFormat="1" applyFont="1" applyFill="1" applyBorder="1" applyAlignment="1"/>
    <xf numFmtId="0" fontId="0" fillId="2" borderId="15" xfId="0" applyFont="1" applyFill="1" applyBorder="1" applyAlignment="1">
      <alignment wrapText="1"/>
    </xf>
    <xf numFmtId="49" fontId="9" fillId="2" borderId="1" xfId="0" applyNumberFormat="1" applyFont="1" applyFill="1" applyBorder="1" applyAlignment="1">
      <alignment horizontal="right" wrapText="1"/>
    </xf>
    <xf numFmtId="49" fontId="15" fillId="2" borderId="1" xfId="0" applyNumberFormat="1" applyFont="1" applyFill="1" applyBorder="1" applyAlignment="1"/>
    <xf numFmtId="165" fontId="2" fillId="2" borderId="23" xfId="0" applyNumberFormat="1" applyFont="1" applyFill="1" applyBorder="1" applyAlignment="1"/>
    <xf numFmtId="165" fontId="2" fillId="2" borderId="24" xfId="0" applyNumberFormat="1" applyFont="1" applyFill="1" applyBorder="1" applyAlignment="1"/>
    <xf numFmtId="165" fontId="2" fillId="2" borderId="25" xfId="0" applyNumberFormat="1" applyFont="1" applyFill="1" applyBorder="1" applyAlignment="1"/>
    <xf numFmtId="165" fontId="2" fillId="2" borderId="26" xfId="0" applyNumberFormat="1" applyFont="1" applyFill="1" applyBorder="1" applyAlignment="1"/>
    <xf numFmtId="165" fontId="2" fillId="2" borderId="27" xfId="0" applyNumberFormat="1" applyFont="1" applyFill="1" applyBorder="1" applyAlignment="1"/>
    <xf numFmtId="165" fontId="2" fillId="2" borderId="28" xfId="0" applyNumberFormat="1" applyFont="1" applyFill="1" applyBorder="1" applyAlignment="1"/>
    <xf numFmtId="3" fontId="2" fillId="0" borderId="0" xfId="0" applyNumberFormat="1" applyFont="1" applyAlignment="1"/>
    <xf numFmtId="49" fontId="9" fillId="2" borderId="18" xfId="0" applyNumberFormat="1" applyFont="1" applyFill="1" applyBorder="1" applyAlignment="1">
      <alignment horizontal="center" wrapText="1"/>
    </xf>
    <xf numFmtId="49" fontId="19" fillId="5" borderId="20" xfId="0" applyNumberFormat="1" applyFont="1" applyFill="1" applyBorder="1" applyAlignment="1">
      <alignment horizontal="center" wrapText="1"/>
    </xf>
    <xf numFmtId="0" fontId="2" fillId="0" borderId="0" xfId="0" applyNumberFormat="1" applyFont="1" applyAlignment="1"/>
    <xf numFmtId="0" fontId="2" fillId="0" borderId="0" xfId="0" applyFont="1" applyAlignment="1"/>
    <xf numFmtId="0" fontId="2" fillId="6" borderId="21" xfId="0" applyNumberFormat="1" applyFont="1" applyFill="1" applyBorder="1" applyAlignment="1"/>
    <xf numFmtId="166" fontId="9" fillId="6" borderId="22" xfId="0" applyNumberFormat="1" applyFont="1" applyFill="1" applyBorder="1" applyAlignment="1"/>
    <xf numFmtId="49" fontId="9" fillId="2" borderId="15" xfId="0" applyNumberFormat="1" applyFont="1" applyFill="1" applyBorder="1" applyAlignment="1"/>
    <xf numFmtId="0" fontId="2" fillId="2" borderId="15" xfId="0" applyFont="1" applyFill="1" applyBorder="1" applyAlignment="1"/>
    <xf numFmtId="0" fontId="2" fillId="2" borderId="1" xfId="0" applyFont="1" applyFill="1" applyBorder="1" applyAlignment="1"/>
    <xf numFmtId="0" fontId="15" fillId="2" borderId="1" xfId="0" applyFont="1" applyFill="1" applyBorder="1" applyAlignment="1"/>
    <xf numFmtId="0" fontId="15" fillId="0" borderId="0" xfId="0" applyNumberFormat="1" applyFont="1" applyAlignment="1"/>
    <xf numFmtId="0" fontId="20" fillId="0" borderId="0" xfId="0" applyNumberFormat="1" applyFont="1" applyAlignment="1"/>
    <xf numFmtId="0" fontId="2" fillId="2" borderId="15" xfId="0" applyFont="1" applyFill="1" applyBorder="1" applyAlignment="1">
      <alignment horizontal="left" wrapText="1"/>
    </xf>
    <xf numFmtId="0" fontId="2" fillId="0" borderId="0" xfId="0" applyNumberFormat="1" applyFont="1" applyAlignment="1">
      <alignment vertical="top"/>
    </xf>
    <xf numFmtId="0" fontId="2" fillId="0" borderId="0" xfId="0" applyFont="1" applyAlignment="1">
      <alignment vertical="top"/>
    </xf>
    <xf numFmtId="166" fontId="2" fillId="0" borderId="0" xfId="0" applyNumberFormat="1" applyFont="1" applyAlignment="1">
      <alignment vertical="top"/>
    </xf>
    <xf numFmtId="164" fontId="2" fillId="0" borderId="0" xfId="0" applyNumberFormat="1" applyFont="1" applyAlignment="1"/>
    <xf numFmtId="166" fontId="0" fillId="0" borderId="0" xfId="0" applyNumberFormat="1" applyFont="1" applyAlignment="1"/>
    <xf numFmtId="0" fontId="2" fillId="0" borderId="13" xfId="0" applyNumberFormat="1" applyFont="1" applyBorder="1" applyAlignment="1"/>
    <xf numFmtId="0" fontId="2" fillId="0" borderId="13" xfId="0" applyNumberFormat="1" applyFont="1" applyFill="1" applyBorder="1" applyAlignment="1"/>
    <xf numFmtId="164" fontId="2" fillId="0" borderId="13" xfId="0" applyNumberFormat="1" applyFont="1" applyFill="1" applyBorder="1" applyAlignment="1"/>
    <xf numFmtId="166" fontId="2" fillId="2" borderId="13" xfId="0" applyNumberFormat="1" applyFont="1" applyFill="1" applyBorder="1" applyAlignment="1"/>
    <xf numFmtId="0" fontId="0" fillId="0" borderId="13" xfId="0" applyNumberFormat="1" applyFont="1" applyBorder="1" applyAlignment="1"/>
    <xf numFmtId="165" fontId="0" fillId="2" borderId="13" xfId="0" applyNumberFormat="1" applyFont="1" applyFill="1" applyBorder="1" applyAlignment="1">
      <alignment horizontal="left"/>
    </xf>
    <xf numFmtId="42" fontId="2" fillId="2" borderId="13" xfId="0" applyNumberFormat="1" applyFont="1" applyFill="1" applyBorder="1" applyAlignment="1">
      <alignment horizontal="right"/>
    </xf>
    <xf numFmtId="165" fontId="0" fillId="0" borderId="13" xfId="0" applyNumberFormat="1" applyFont="1" applyFill="1" applyBorder="1" applyAlignment="1">
      <alignment horizontal="left"/>
    </xf>
    <xf numFmtId="165" fontId="0" fillId="0" borderId="13" xfId="0" applyNumberFormat="1" applyFont="1" applyBorder="1" applyAlignment="1"/>
    <xf numFmtId="164" fontId="2" fillId="2" borderId="13" xfId="0" applyNumberFormat="1" applyFont="1" applyFill="1" applyBorder="1" applyAlignment="1"/>
    <xf numFmtId="164" fontId="21" fillId="2" borderId="13" xfId="0" applyNumberFormat="1" applyFont="1" applyFill="1" applyBorder="1" applyAlignment="1"/>
    <xf numFmtId="0" fontId="2" fillId="0" borderId="13" xfId="0" applyNumberFormat="1" applyFont="1" applyBorder="1" applyAlignment="1">
      <alignment vertical="top"/>
    </xf>
    <xf numFmtId="164" fontId="2" fillId="0" borderId="13" xfId="0" applyNumberFormat="1" applyFont="1" applyFill="1" applyBorder="1" applyAlignment="1">
      <alignment vertical="top"/>
    </xf>
    <xf numFmtId="166" fontId="2" fillId="0" borderId="13" xfId="0" applyNumberFormat="1" applyFont="1" applyFill="1" applyBorder="1" applyAlignment="1">
      <alignment vertical="top"/>
    </xf>
    <xf numFmtId="166" fontId="2" fillId="2" borderId="13" xfId="0" applyNumberFormat="1" applyFont="1" applyFill="1" applyBorder="1" applyAlignment="1">
      <alignment vertical="top"/>
    </xf>
    <xf numFmtId="166" fontId="2" fillId="0" borderId="13" xfId="0" applyNumberFormat="1" applyFont="1" applyFill="1" applyBorder="1" applyAlignment="1"/>
    <xf numFmtId="164" fontId="2" fillId="2" borderId="13" xfId="0" applyNumberFormat="1" applyFont="1" applyFill="1" applyBorder="1" applyAlignment="1">
      <alignment vertical="top"/>
    </xf>
    <xf numFmtId="0" fontId="2" fillId="0" borderId="13" xfId="0" applyFont="1" applyBorder="1" applyAlignment="1"/>
    <xf numFmtId="166" fontId="2" fillId="0" borderId="0" xfId="0" applyNumberFormat="1" applyFont="1" applyAlignment="1"/>
    <xf numFmtId="49" fontId="9" fillId="2" borderId="29" xfId="0" applyNumberFormat="1" applyFont="1" applyFill="1" applyBorder="1" applyAlignment="1">
      <alignment horizontal="center" wrapText="1"/>
    </xf>
    <xf numFmtId="49" fontId="19" fillId="5" borderId="29" xfId="0" applyNumberFormat="1" applyFont="1" applyFill="1" applyBorder="1" applyAlignment="1">
      <alignment horizontal="center" wrapText="1"/>
    </xf>
    <xf numFmtId="0" fontId="0" fillId="0" borderId="29" xfId="0" applyFont="1" applyBorder="1" applyAlignment="1"/>
    <xf numFmtId="49" fontId="23" fillId="2" borderId="29" xfId="0" applyNumberFormat="1" applyFont="1" applyFill="1" applyBorder="1" applyAlignment="1"/>
    <xf numFmtId="0" fontId="0" fillId="2" borderId="29" xfId="0" applyFont="1" applyFill="1" applyBorder="1" applyAlignment="1"/>
    <xf numFmtId="164" fontId="2" fillId="2" borderId="29" xfId="0" applyNumberFormat="1" applyFont="1" applyFill="1" applyBorder="1" applyAlignment="1"/>
    <xf numFmtId="49" fontId="21" fillId="2" borderId="29" xfId="0" applyNumberFormat="1" applyFont="1" applyFill="1" applyBorder="1" applyAlignment="1"/>
    <xf numFmtId="165" fontId="0" fillId="2" borderId="29" xfId="0" applyNumberFormat="1" applyFont="1" applyFill="1" applyBorder="1" applyAlignment="1">
      <alignment horizontal="left"/>
    </xf>
    <xf numFmtId="0" fontId="2" fillId="7" borderId="29" xfId="0" applyNumberFormat="1" applyFont="1" applyFill="1" applyBorder="1" applyAlignment="1"/>
    <xf numFmtId="49" fontId="15" fillId="7" borderId="29" xfId="0" applyNumberFormat="1" applyFont="1" applyFill="1" applyBorder="1" applyAlignment="1">
      <alignment horizontal="right"/>
    </xf>
    <xf numFmtId="167" fontId="2" fillId="7" borderId="29" xfId="0" applyNumberFormat="1" applyFont="1" applyFill="1" applyBorder="1" applyAlignment="1"/>
    <xf numFmtId="0" fontId="2" fillId="8" borderId="29" xfId="0" applyNumberFormat="1" applyFont="1" applyFill="1" applyBorder="1" applyAlignment="1"/>
    <xf numFmtId="49" fontId="15" fillId="8" borderId="29" xfId="0" applyNumberFormat="1" applyFont="1" applyFill="1" applyBorder="1" applyAlignment="1">
      <alignment horizontal="right"/>
    </xf>
    <xf numFmtId="167" fontId="2" fillId="8" borderId="29" xfId="0" applyNumberFormat="1" applyFont="1" applyFill="1" applyBorder="1" applyAlignment="1"/>
    <xf numFmtId="0" fontId="25" fillId="2" borderId="29" xfId="0" applyFont="1" applyFill="1" applyBorder="1" applyAlignment="1"/>
    <xf numFmtId="166" fontId="2" fillId="0" borderId="29" xfId="0" applyNumberFormat="1" applyFont="1" applyBorder="1" applyAlignment="1">
      <alignment vertical="top"/>
    </xf>
    <xf numFmtId="49" fontId="4" fillId="2" borderId="29" xfId="0" applyNumberFormat="1" applyFont="1" applyFill="1" applyBorder="1" applyAlignment="1">
      <alignment horizontal="center"/>
    </xf>
    <xf numFmtId="49" fontId="4" fillId="2" borderId="29" xfId="0" applyNumberFormat="1" applyFont="1" applyFill="1" applyBorder="1" applyAlignment="1">
      <alignment horizontal="center" wrapText="1"/>
    </xf>
    <xf numFmtId="49" fontId="23" fillId="2" borderId="29" xfId="0" applyNumberFormat="1" applyFont="1" applyFill="1" applyBorder="1" applyAlignment="1">
      <alignment horizontal="center" wrapText="1"/>
    </xf>
    <xf numFmtId="0" fontId="0" fillId="0" borderId="29" xfId="0" applyNumberFormat="1" applyFont="1" applyBorder="1" applyAlignment="1"/>
    <xf numFmtId="0" fontId="0" fillId="0" borderId="29" xfId="0" applyFont="1" applyFill="1" applyBorder="1" applyAlignment="1">
      <alignment horizontal="left"/>
    </xf>
    <xf numFmtId="165" fontId="2" fillId="2" borderId="29" xfId="0" applyNumberFormat="1" applyFont="1" applyFill="1" applyBorder="1" applyAlignment="1">
      <alignment horizontal="right"/>
    </xf>
    <xf numFmtId="0" fontId="2" fillId="2" borderId="29" xfId="0" applyFont="1" applyFill="1" applyBorder="1" applyAlignment="1"/>
    <xf numFmtId="0" fontId="21" fillId="0" borderId="29" xfId="0" applyFont="1" applyFill="1" applyBorder="1" applyAlignment="1">
      <alignment horizontal="left"/>
    </xf>
    <xf numFmtId="165" fontId="26" fillId="0" borderId="29" xfId="0" applyNumberFormat="1" applyFont="1" applyFill="1" applyBorder="1" applyAlignment="1"/>
    <xf numFmtId="0" fontId="2" fillId="2" borderId="29" xfId="0" applyFont="1" applyFill="1" applyBorder="1" applyAlignment="1">
      <alignment horizontal="left"/>
    </xf>
    <xf numFmtId="165" fontId="3" fillId="0" borderId="29" xfId="0" applyNumberFormat="1" applyFont="1" applyFill="1" applyBorder="1" applyAlignment="1"/>
    <xf numFmtId="42" fontId="2" fillId="2" borderId="29" xfId="0" applyNumberFormat="1" applyFont="1" applyFill="1" applyBorder="1" applyAlignment="1">
      <alignment horizontal="right"/>
    </xf>
    <xf numFmtId="165" fontId="0" fillId="0" borderId="29" xfId="0" applyNumberFormat="1" applyFont="1" applyFill="1" applyBorder="1" applyAlignment="1">
      <alignment horizontal="left"/>
    </xf>
    <xf numFmtId="0" fontId="0" fillId="2" borderId="29" xfId="0" applyFont="1" applyFill="1" applyBorder="1" applyAlignment="1">
      <alignment horizontal="left"/>
    </xf>
    <xf numFmtId="0" fontId="26" fillId="2" borderId="29" xfId="0" applyFont="1" applyFill="1" applyBorder="1" applyAlignment="1">
      <alignment horizontal="left"/>
    </xf>
    <xf numFmtId="0" fontId="0" fillId="7" borderId="29" xfId="0" applyFont="1" applyFill="1" applyBorder="1" applyAlignment="1"/>
    <xf numFmtId="0" fontId="27" fillId="7" borderId="29" xfId="0" applyFont="1" applyFill="1" applyBorder="1" applyAlignment="1">
      <alignment horizontal="right"/>
    </xf>
    <xf numFmtId="165" fontId="0" fillId="7" borderId="29" xfId="0" applyNumberFormat="1" applyFont="1" applyFill="1" applyBorder="1" applyAlignment="1"/>
    <xf numFmtId="42" fontId="0" fillId="0" borderId="29" xfId="0" applyNumberFormat="1" applyFont="1" applyBorder="1" applyAlignment="1"/>
    <xf numFmtId="0" fontId="25" fillId="0" borderId="0" xfId="0" applyNumberFormat="1" applyFont="1" applyAlignment="1"/>
    <xf numFmtId="0" fontId="25" fillId="2" borderId="29" xfId="0" applyFont="1" applyFill="1" applyBorder="1" applyAlignment="1">
      <alignment horizontal="left"/>
    </xf>
    <xf numFmtId="0" fontId="25" fillId="0" borderId="29" xfId="0" applyFont="1" applyFill="1" applyBorder="1" applyAlignment="1">
      <alignment horizontal="left"/>
    </xf>
    <xf numFmtId="49" fontId="9" fillId="6" borderId="29" xfId="0" applyNumberFormat="1" applyFont="1" applyFill="1" applyBorder="1" applyAlignment="1"/>
    <xf numFmtId="0" fontId="2" fillId="6" borderId="29" xfId="0" applyNumberFormat="1" applyFont="1" applyFill="1" applyBorder="1" applyAlignment="1">
      <alignment wrapText="1"/>
    </xf>
    <xf numFmtId="166" fontId="9" fillId="6" borderId="29" xfId="0" applyNumberFormat="1" applyFont="1" applyFill="1" applyBorder="1" applyAlignment="1"/>
    <xf numFmtId="49" fontId="22" fillId="2" borderId="29" xfId="0" applyNumberFormat="1" applyFont="1" applyFill="1" applyBorder="1" applyAlignment="1"/>
    <xf numFmtId="164" fontId="2" fillId="0" borderId="29" xfId="0" applyNumberFormat="1" applyFont="1" applyFill="1" applyBorder="1" applyAlignment="1"/>
    <xf numFmtId="0" fontId="2" fillId="0" borderId="29" xfId="0" applyNumberFormat="1" applyFont="1" applyBorder="1" applyAlignment="1"/>
    <xf numFmtId="0" fontId="21" fillId="2" borderId="29" xfId="0" applyFont="1" applyFill="1" applyBorder="1" applyAlignment="1"/>
    <xf numFmtId="166" fontId="2" fillId="0" borderId="29" xfId="0" applyNumberFormat="1" applyFont="1" applyFill="1" applyBorder="1" applyAlignment="1">
      <alignment vertical="top"/>
    </xf>
    <xf numFmtId="164" fontId="9" fillId="0" borderId="29" xfId="0" applyNumberFormat="1" applyFont="1" applyFill="1" applyBorder="1" applyAlignment="1"/>
    <xf numFmtId="166" fontId="9" fillId="0" borderId="29" xfId="0" applyNumberFormat="1" applyFont="1" applyFill="1" applyBorder="1" applyAlignment="1">
      <alignment vertical="top"/>
    </xf>
    <xf numFmtId="49" fontId="24" fillId="2" borderId="29" xfId="0" applyNumberFormat="1" applyFont="1" applyFill="1" applyBorder="1" applyAlignment="1"/>
    <xf numFmtId="49" fontId="2" fillId="2" borderId="29" xfId="0" applyNumberFormat="1" applyFont="1" applyFill="1" applyBorder="1" applyAlignment="1">
      <alignment wrapText="1"/>
    </xf>
    <xf numFmtId="164" fontId="21" fillId="2" borderId="29" xfId="0" applyNumberFormat="1" applyFont="1" applyFill="1" applyBorder="1" applyAlignment="1"/>
    <xf numFmtId="164" fontId="21" fillId="0" borderId="29" xfId="0" applyNumberFormat="1" applyFont="1" applyFill="1" applyBorder="1" applyAlignment="1"/>
    <xf numFmtId="166" fontId="2" fillId="0" borderId="29" xfId="0" applyNumberFormat="1" applyFont="1" applyFill="1" applyBorder="1" applyAlignment="1"/>
    <xf numFmtId="0" fontId="2" fillId="2" borderId="29" xfId="0" applyFont="1" applyFill="1" applyBorder="1"/>
    <xf numFmtId="49" fontId="24" fillId="0" borderId="29" xfId="0" applyNumberFormat="1" applyFont="1" applyFill="1" applyBorder="1" applyAlignment="1"/>
    <xf numFmtId="49" fontId="24" fillId="2" borderId="29" xfId="0" applyNumberFormat="1" applyFont="1" applyFill="1" applyBorder="1" applyAlignment="1">
      <alignment vertical="top"/>
    </xf>
    <xf numFmtId="164" fontId="2" fillId="0" borderId="29" xfId="0" applyNumberFormat="1" applyFont="1" applyFill="1" applyBorder="1" applyAlignment="1">
      <alignment vertical="top"/>
    </xf>
    <xf numFmtId="49" fontId="2" fillId="2" borderId="29" xfId="0" applyNumberFormat="1" applyFont="1" applyFill="1" applyBorder="1" applyAlignment="1">
      <alignment vertical="top"/>
    </xf>
    <xf numFmtId="49" fontId="24" fillId="2" borderId="29" xfId="0" applyNumberFormat="1" applyFont="1" applyFill="1" applyBorder="1" applyAlignment="1">
      <alignment horizontal="left" vertical="top"/>
    </xf>
    <xf numFmtId="49" fontId="24" fillId="0" borderId="29" xfId="0" applyNumberFormat="1" applyFont="1" applyFill="1" applyBorder="1" applyAlignment="1">
      <alignment horizontal="left" vertical="top"/>
    </xf>
    <xf numFmtId="49" fontId="21" fillId="2" borderId="29" xfId="0" applyNumberFormat="1" applyFont="1" applyFill="1" applyBorder="1" applyAlignment="1">
      <alignment vertical="top"/>
    </xf>
    <xf numFmtId="166" fontId="2" fillId="2" borderId="29" xfId="0" applyNumberFormat="1" applyFont="1" applyFill="1" applyBorder="1" applyAlignment="1">
      <alignment vertical="top"/>
    </xf>
    <xf numFmtId="166" fontId="9" fillId="0" borderId="29" xfId="0" applyNumberFormat="1" applyFont="1" applyFill="1" applyBorder="1" applyAlignment="1"/>
    <xf numFmtId="49" fontId="2" fillId="2" borderId="29" xfId="0" applyNumberFormat="1" applyFont="1" applyFill="1" applyBorder="1" applyAlignment="1"/>
    <xf numFmtId="49" fontId="24" fillId="0" borderId="29" xfId="0" applyNumberFormat="1" applyFont="1" applyFill="1" applyBorder="1" applyAlignment="1">
      <alignment horizontal="left"/>
    </xf>
    <xf numFmtId="49" fontId="24" fillId="2" borderId="29" xfId="0" applyNumberFormat="1" applyFont="1" applyFill="1" applyBorder="1" applyAlignment="1">
      <alignment horizontal="left" wrapText="1"/>
    </xf>
    <xf numFmtId="49" fontId="24" fillId="2" borderId="29" xfId="0" applyNumberFormat="1" applyFont="1" applyFill="1" applyBorder="1" applyAlignment="1">
      <alignment horizontal="left"/>
    </xf>
    <xf numFmtId="49" fontId="2" fillId="0" borderId="29" xfId="0" applyNumberFormat="1" applyFont="1" applyFill="1" applyBorder="1" applyAlignment="1">
      <alignment vertical="top"/>
    </xf>
    <xf numFmtId="0" fontId="2" fillId="2" borderId="29" xfId="0" applyFont="1" applyFill="1" applyBorder="1" applyAlignment="1">
      <alignment vertical="top"/>
    </xf>
    <xf numFmtId="0" fontId="2" fillId="0" borderId="29" xfId="0" applyFont="1" applyFill="1" applyBorder="1" applyAlignment="1"/>
    <xf numFmtId="49" fontId="24" fillId="0" borderId="29" xfId="0" applyNumberFormat="1" applyFont="1" applyFill="1" applyBorder="1" applyAlignment="1">
      <alignment vertical="top"/>
    </xf>
    <xf numFmtId="166" fontId="2" fillId="2" borderId="29" xfId="0" applyNumberFormat="1" applyFont="1" applyFill="1" applyBorder="1" applyAlignment="1"/>
    <xf numFmtId="49" fontId="24" fillId="2" borderId="29" xfId="0" applyNumberFormat="1" applyFont="1" applyFill="1" applyBorder="1" applyAlignment="1">
      <alignment horizontal="left" vertical="top" wrapText="1"/>
    </xf>
    <xf numFmtId="49" fontId="24" fillId="2" borderId="29" xfId="0" applyNumberFormat="1" applyFont="1" applyFill="1" applyBorder="1" applyAlignment="1">
      <alignment vertical="top" wrapText="1"/>
    </xf>
    <xf numFmtId="49" fontId="2" fillId="0" borderId="29" xfId="0" applyNumberFormat="1" applyFont="1" applyFill="1" applyBorder="1" applyAlignment="1"/>
    <xf numFmtId="0" fontId="2" fillId="0" borderId="29" xfId="0" applyNumberFormat="1" applyFont="1" applyFill="1" applyBorder="1" applyAlignment="1"/>
    <xf numFmtId="0" fontId="9" fillId="2" borderId="29" xfId="0" applyFont="1" applyFill="1" applyBorder="1" applyAlignment="1"/>
    <xf numFmtId="0" fontId="9" fillId="0" borderId="29" xfId="0" applyNumberFormat="1" applyFont="1" applyBorder="1" applyAlignment="1">
      <alignment horizontal="right"/>
    </xf>
    <xf numFmtId="164" fontId="2" fillId="0" borderId="29" xfId="0" applyNumberFormat="1" applyFont="1" applyBorder="1" applyAlignment="1"/>
    <xf numFmtId="49" fontId="19" fillId="0" borderId="29" xfId="0" applyNumberFormat="1" applyFont="1" applyFill="1" applyBorder="1" applyAlignment="1">
      <alignment horizontal="center" wrapText="1"/>
    </xf>
    <xf numFmtId="49" fontId="30" fillId="0" borderId="29" xfId="0" applyNumberFormat="1" applyFont="1" applyFill="1" applyBorder="1" applyAlignment="1">
      <alignment horizontal="center" wrapText="1"/>
    </xf>
    <xf numFmtId="164" fontId="2" fillId="0" borderId="13" xfId="0" applyNumberFormat="1" applyFont="1" applyBorder="1" applyAlignment="1"/>
    <xf numFmtId="3" fontId="2" fillId="0" borderId="13" xfId="0" applyNumberFormat="1" applyFont="1" applyBorder="1" applyAlignment="1"/>
    <xf numFmtId="3" fontId="2" fillId="0" borderId="13" xfId="0" applyNumberFormat="1" applyFont="1" applyBorder="1" applyAlignment="1">
      <alignment vertical="top"/>
    </xf>
    <xf numFmtId="4" fontId="2" fillId="0" borderId="13" xfId="0" applyNumberFormat="1" applyFont="1" applyBorder="1" applyAlignment="1">
      <alignment vertical="top"/>
    </xf>
    <xf numFmtId="4" fontId="2" fillId="0" borderId="13" xfId="0" applyNumberFormat="1" applyFont="1" applyBorder="1" applyAlignment="1"/>
    <xf numFmtId="3" fontId="2" fillId="0" borderId="29" xfId="0" applyNumberFormat="1" applyFont="1" applyFill="1" applyBorder="1" applyAlignment="1"/>
    <xf numFmtId="3" fontId="9" fillId="0" borderId="29" xfId="0" applyNumberFormat="1" applyFont="1" applyFill="1" applyBorder="1" applyAlignment="1"/>
    <xf numFmtId="3" fontId="21" fillId="0" borderId="29" xfId="0" applyNumberFormat="1" applyFont="1" applyFill="1" applyBorder="1" applyAlignment="1"/>
    <xf numFmtId="3" fontId="2" fillId="0" borderId="29" xfId="0" applyNumberFormat="1" applyFont="1" applyFill="1" applyBorder="1" applyAlignment="1">
      <alignment vertical="top"/>
    </xf>
    <xf numFmtId="3" fontId="9" fillId="0" borderId="29" xfId="0" applyNumberFormat="1" applyFont="1" applyFill="1" applyBorder="1" applyAlignment="1">
      <alignment vertical="top"/>
    </xf>
    <xf numFmtId="3" fontId="2" fillId="2" borderId="29" xfId="0" applyNumberFormat="1" applyFont="1" applyFill="1" applyBorder="1" applyAlignment="1"/>
    <xf numFmtId="3" fontId="2" fillId="0" borderId="29" xfId="0" applyNumberFormat="1" applyFont="1" applyBorder="1" applyAlignment="1"/>
    <xf numFmtId="165" fontId="0" fillId="8" borderId="29" xfId="0" applyNumberFormat="1" applyFont="1" applyFill="1" applyBorder="1" applyAlignment="1">
      <alignment horizontal="left"/>
    </xf>
    <xf numFmtId="42" fontId="0" fillId="0" borderId="29" xfId="0" applyNumberFormat="1" applyFont="1" applyFill="1" applyBorder="1" applyAlignment="1"/>
    <xf numFmtId="49" fontId="9" fillId="6" borderId="29" xfId="0" applyNumberFormat="1" applyFont="1" applyFill="1" applyBorder="1" applyAlignment="1">
      <alignment vertical="top"/>
    </xf>
    <xf numFmtId="3" fontId="2" fillId="9" borderId="29" xfId="0" applyNumberFormat="1" applyFont="1" applyFill="1" applyBorder="1" applyAlignment="1"/>
    <xf numFmtId="3" fontId="0" fillId="0" borderId="0" xfId="0" applyNumberFormat="1" applyFont="1" applyFill="1" applyAlignment="1"/>
    <xf numFmtId="165" fontId="2" fillId="0" borderId="29" xfId="0" applyNumberFormat="1" applyFont="1" applyFill="1" applyBorder="1" applyAlignment="1">
      <alignment horizontal="right"/>
    </xf>
    <xf numFmtId="42" fontId="2" fillId="0" borderId="29" xfId="0" applyNumberFormat="1" applyFont="1" applyFill="1" applyBorder="1" applyAlignment="1">
      <alignment horizontal="right"/>
    </xf>
  </cellXfs>
  <cellStyles count="218">
    <cellStyle name="Followed Hyperlink" xfId="174" builtinId="9" hidden="1"/>
    <cellStyle name="Followed Hyperlink" xfId="214" builtinId="9" hidden="1"/>
    <cellStyle name="Followed Hyperlink" xfId="200" builtinId="9" hidden="1"/>
    <cellStyle name="Followed Hyperlink" xfId="182" builtinId="9" hidden="1"/>
    <cellStyle name="Followed Hyperlink" xfId="190" builtinId="9" hidden="1"/>
    <cellStyle name="Followed Hyperlink" xfId="86" builtinId="9" hidden="1"/>
    <cellStyle name="Followed Hyperlink" xfId="30" builtinId="9" hidden="1"/>
    <cellStyle name="Followed Hyperlink" xfId="44" builtinId="9" hidden="1"/>
    <cellStyle name="Followed Hyperlink" xfId="70" builtinId="9" hidden="1"/>
    <cellStyle name="Followed Hyperlink" xfId="110" builtinId="9" hidden="1"/>
    <cellStyle name="Followed Hyperlink" xfId="10" builtinId="9" hidden="1"/>
    <cellStyle name="Followed Hyperlink" xfId="18" builtinId="9" hidden="1"/>
    <cellStyle name="Followed Hyperlink" xfId="48" builtinId="9" hidden="1"/>
    <cellStyle name="Followed Hyperlink" xfId="90" builtinId="9" hidden="1"/>
    <cellStyle name="Followed Hyperlink" xfId="154" builtinId="9" hidden="1"/>
    <cellStyle name="Followed Hyperlink" xfId="212" builtinId="9" hidden="1"/>
    <cellStyle name="Followed Hyperlink" xfId="136" builtinId="9" hidden="1"/>
    <cellStyle name="Followed Hyperlink" xfId="180" builtinId="9" hidden="1"/>
    <cellStyle name="Followed Hyperlink" xfId="108" builtinId="9" hidden="1"/>
    <cellStyle name="Followed Hyperlink" xfId="80" builtinId="9" hidden="1"/>
    <cellStyle name="Followed Hyperlink" xfId="104" builtinId="9" hidden="1"/>
    <cellStyle name="Followed Hyperlink" xfId="82" builtinId="9" hidden="1"/>
    <cellStyle name="Followed Hyperlink" xfId="114" builtinId="9" hidden="1"/>
    <cellStyle name="Followed Hyperlink" xfId="162" builtinId="9" hidden="1"/>
    <cellStyle name="Followed Hyperlink" xfId="210" builtinId="9" hidden="1"/>
    <cellStyle name="Followed Hyperlink" xfId="112" builtinId="9" hidden="1"/>
    <cellStyle name="Followed Hyperlink" xfId="144" builtinId="9" hidden="1"/>
    <cellStyle name="Followed Hyperlink" xfId="176" builtinId="9" hidden="1"/>
    <cellStyle name="Followed Hyperlink" xfId="188" builtinId="9" hidden="1"/>
    <cellStyle name="Followed Hyperlink" xfId="156" builtinId="9" hidden="1"/>
    <cellStyle name="Followed Hyperlink" xfId="120" builtinId="9" hidden="1"/>
    <cellStyle name="Followed Hyperlink" xfId="130" builtinId="9" hidden="1"/>
    <cellStyle name="Followed Hyperlink" xfId="12" builtinId="9" hidden="1"/>
    <cellStyle name="Followed Hyperlink" xfId="52" builtinId="9" hidden="1"/>
    <cellStyle name="Followed Hyperlink" xfId="32" builtinId="9" hidden="1"/>
    <cellStyle name="Followed Hyperlink" xfId="2" builtinId="9" hidden="1"/>
    <cellStyle name="Followed Hyperlink" xfId="6" builtinId="9" hidden="1"/>
    <cellStyle name="Followed Hyperlink" xfId="16" builtinId="9" hidden="1"/>
    <cellStyle name="Followed Hyperlink" xfId="14" builtinId="9" hidden="1"/>
    <cellStyle name="Followed Hyperlink" xfId="64" builtinId="9" hidden="1"/>
    <cellStyle name="Followed Hyperlink" xfId="42" builtinId="9" hidden="1"/>
    <cellStyle name="Followed Hyperlink" xfId="38" builtinId="9" hidden="1"/>
    <cellStyle name="Followed Hyperlink" xfId="66" builtinId="9" hidden="1"/>
    <cellStyle name="Followed Hyperlink" xfId="194" builtinId="9" hidden="1"/>
    <cellStyle name="Followed Hyperlink" xfId="164" builtinId="9" hidden="1"/>
    <cellStyle name="Followed Hyperlink" xfId="124" builtinId="9" hidden="1"/>
    <cellStyle name="Followed Hyperlink" xfId="184" builtinId="9" hidden="1"/>
    <cellStyle name="Followed Hyperlink" xfId="152" builtinId="9" hidden="1"/>
    <cellStyle name="Followed Hyperlink" xfId="132" builtinId="9" hidden="1"/>
    <cellStyle name="Followed Hyperlink" xfId="204" builtinId="9" hidden="1"/>
    <cellStyle name="Followed Hyperlink" xfId="178" builtinId="9" hidden="1"/>
    <cellStyle name="Followed Hyperlink" xfId="146" builtinId="9" hidden="1"/>
    <cellStyle name="Followed Hyperlink" xfId="98" builtinId="9" hidden="1"/>
    <cellStyle name="Followed Hyperlink" xfId="84" builtinId="9" hidden="1"/>
    <cellStyle name="Followed Hyperlink" xfId="72" builtinId="9" hidden="1"/>
    <cellStyle name="Followed Hyperlink" xfId="100" builtinId="9" hidden="1"/>
    <cellStyle name="Followed Hyperlink" xfId="172" builtinId="9" hidden="1"/>
    <cellStyle name="Followed Hyperlink" xfId="160" builtinId="9" hidden="1"/>
    <cellStyle name="Followed Hyperlink" xfId="116" builtinId="9" hidden="1"/>
    <cellStyle name="Followed Hyperlink" xfId="186" builtinId="9" hidden="1"/>
    <cellStyle name="Followed Hyperlink" xfId="122" builtinId="9" hidden="1"/>
    <cellStyle name="Followed Hyperlink" xfId="26" builtinId="9" hidden="1"/>
    <cellStyle name="Followed Hyperlink" xfId="54" builtinId="9" hidden="1"/>
    <cellStyle name="Followed Hyperlink" xfId="4" builtinId="9" hidden="1"/>
    <cellStyle name="Followed Hyperlink" xfId="134" builtinId="9" hidden="1"/>
    <cellStyle name="Followed Hyperlink" xfId="94" builtinId="9" hidden="1"/>
    <cellStyle name="Followed Hyperlink" xfId="34" builtinId="9" hidden="1"/>
    <cellStyle name="Followed Hyperlink" xfId="60" builtinId="9" hidden="1"/>
    <cellStyle name="Followed Hyperlink" xfId="50" builtinId="9" hidden="1"/>
    <cellStyle name="Followed Hyperlink" xfId="150" builtinId="9" hidden="1"/>
    <cellStyle name="Followed Hyperlink" xfId="166" builtinId="9" hidden="1"/>
    <cellStyle name="Followed Hyperlink" xfId="206" builtinId="9" hidden="1"/>
    <cellStyle name="Followed Hyperlink" xfId="208" builtinId="9" hidden="1"/>
    <cellStyle name="Followed Hyperlink" xfId="158" builtinId="9" hidden="1"/>
    <cellStyle name="Followed Hyperlink" xfId="198" builtinId="9" hidden="1"/>
    <cellStyle name="Followed Hyperlink" xfId="202" builtinId="9" hidden="1"/>
    <cellStyle name="Followed Hyperlink" xfId="170" builtinId="9" hidden="1"/>
    <cellStyle name="Followed Hyperlink" xfId="138" builtinId="9" hidden="1"/>
    <cellStyle name="Followed Hyperlink" xfId="74" builtinId="9" hidden="1"/>
    <cellStyle name="Followed Hyperlink" xfId="36" builtinId="9" hidden="1"/>
    <cellStyle name="Followed Hyperlink" xfId="58" builtinId="9" hidden="1"/>
    <cellStyle name="Followed Hyperlink" xfId="8" builtinId="9" hidden="1"/>
    <cellStyle name="Followed Hyperlink" xfId="20" builtinId="9" hidden="1"/>
    <cellStyle name="Followed Hyperlink" xfId="142" builtinId="9" hidden="1"/>
    <cellStyle name="Followed Hyperlink" xfId="102" builtinId="9" hidden="1"/>
    <cellStyle name="Followed Hyperlink" xfId="78" builtinId="9" hidden="1"/>
    <cellStyle name="Followed Hyperlink" xfId="24" builtinId="9" hidden="1"/>
    <cellStyle name="Followed Hyperlink" xfId="56" builtinId="9" hidden="1"/>
    <cellStyle name="Followed Hyperlink" xfId="62" builtinId="9" hidden="1"/>
    <cellStyle name="Followed Hyperlink" xfId="46" builtinId="9" hidden="1"/>
    <cellStyle name="Followed Hyperlink" xfId="118" builtinId="9" hidden="1"/>
    <cellStyle name="Followed Hyperlink" xfId="28" builtinId="9" hidden="1"/>
    <cellStyle name="Followed Hyperlink" xfId="40" builtinId="9" hidden="1"/>
    <cellStyle name="Followed Hyperlink" xfId="126" builtinId="9" hidden="1"/>
    <cellStyle name="Followed Hyperlink" xfId="22" builtinId="9" hidden="1"/>
    <cellStyle name="Followed Hyperlink" xfId="106" builtinId="9" hidden="1"/>
    <cellStyle name="Followed Hyperlink" xfId="196" builtinId="9" hidden="1"/>
    <cellStyle name="Followed Hyperlink" xfId="88" builtinId="9" hidden="1"/>
    <cellStyle name="Followed Hyperlink" xfId="140" builtinId="9" hidden="1"/>
    <cellStyle name="Followed Hyperlink" xfId="168" builtinId="9" hidden="1"/>
    <cellStyle name="Followed Hyperlink" xfId="148" builtinId="9" hidden="1"/>
    <cellStyle name="Followed Hyperlink" xfId="128" builtinId="9" hidden="1"/>
    <cellStyle name="Followed Hyperlink" xfId="192" builtinId="9" hidden="1"/>
    <cellStyle name="Followed Hyperlink" xfId="68" builtinId="9" hidden="1"/>
    <cellStyle name="Followed Hyperlink" xfId="92" builtinId="9" hidden="1"/>
    <cellStyle name="Followed Hyperlink" xfId="76" builtinId="9" hidden="1"/>
    <cellStyle name="Followed Hyperlink" xfId="96" builtinId="9" hidden="1"/>
    <cellStyle name="Hyperlink" xfId="51" builtinId="8" hidden="1"/>
    <cellStyle name="Hyperlink" xfId="27" builtinId="8" hidden="1"/>
    <cellStyle name="Hyperlink" xfId="5" builtinId="8" hidden="1"/>
    <cellStyle name="Hyperlink" xfId="39" builtinId="8" hidden="1"/>
    <cellStyle name="Hyperlink" xfId="75" builtinId="8" hidden="1"/>
    <cellStyle name="Hyperlink" xfId="87" builtinId="8" hidden="1"/>
    <cellStyle name="Hyperlink" xfId="65" builtinId="8" hidden="1"/>
    <cellStyle name="Hyperlink" xfId="175" builtinId="8" hidden="1"/>
    <cellStyle name="Hyperlink" xfId="201" builtinId="8" hidden="1"/>
    <cellStyle name="Hyperlink" xfId="209" builtinId="8" hidden="1"/>
    <cellStyle name="Hyperlink" xfId="211" builtinId="8" hidden="1"/>
    <cellStyle name="Hyperlink" xfId="187" builtinId="8" hidden="1"/>
    <cellStyle name="Hyperlink" xfId="203" builtinId="8" hidden="1"/>
    <cellStyle name="Hyperlink" xfId="153" builtinId="8" hidden="1"/>
    <cellStyle name="Hyperlink" xfId="125" builtinId="8" hidden="1"/>
    <cellStyle name="Hyperlink" xfId="129" builtinId="8" hidden="1"/>
    <cellStyle name="Hyperlink" xfId="137" builtinId="8" hidden="1"/>
    <cellStyle name="Hyperlink" xfId="143" builtinId="8" hidden="1"/>
    <cellStyle name="Hyperlink" xfId="145" builtinId="8" hidden="1"/>
    <cellStyle name="Hyperlink" xfId="111" builtinId="8" hidden="1"/>
    <cellStyle name="Hyperlink" xfId="113" builtinId="8" hidden="1"/>
    <cellStyle name="Hyperlink" xfId="119" builtinId="8" hidden="1"/>
    <cellStyle name="Hyperlink" xfId="105" builtinId="8" hidden="1"/>
    <cellStyle name="Hyperlink" xfId="97" builtinId="8" hidden="1"/>
    <cellStyle name="Hyperlink" xfId="101" builtinId="8" hidden="1"/>
    <cellStyle name="Hyperlink" xfId="141" builtinId="8" hidden="1"/>
    <cellStyle name="Hyperlink" xfId="117" builtinId="8" hidden="1"/>
    <cellStyle name="Hyperlink" xfId="109" builtinId="8" hidden="1"/>
    <cellStyle name="Hyperlink" xfId="205" builtinId="8" hidden="1"/>
    <cellStyle name="Hyperlink" xfId="157" builtinId="8" hidden="1"/>
    <cellStyle name="Hyperlink" xfId="161" builtinId="8" hidden="1"/>
    <cellStyle name="Hyperlink" xfId="167" builtinId="8" hidden="1"/>
    <cellStyle name="Hyperlink" xfId="177" builtinId="8" hidden="1"/>
    <cellStyle name="Hyperlink" xfId="181" builtinId="8" hidden="1"/>
    <cellStyle name="Hyperlink" xfId="189" builtinId="8" hidden="1"/>
    <cellStyle name="Hyperlink" xfId="191" builtinId="8" hidden="1"/>
    <cellStyle name="Hyperlink" xfId="199" builtinId="8" hidden="1"/>
    <cellStyle name="Hyperlink" xfId="55" builtinId="8" hidden="1"/>
    <cellStyle name="Hyperlink" xfId="47" builtinId="8" hidden="1"/>
    <cellStyle name="Hyperlink" xfId="107" builtinId="8" hidden="1"/>
    <cellStyle name="Hyperlink" xfId="151" builtinId="8" hidden="1"/>
    <cellStyle name="Hyperlink" xfId="83" builtinId="8" hidden="1"/>
    <cellStyle name="Hyperlink" xfId="73" builtinId="8" hidden="1"/>
    <cellStyle name="Hyperlink" xfId="23" builtinId="8" hidden="1"/>
    <cellStyle name="Hyperlink" xfId="93" builtinId="8" hidden="1"/>
    <cellStyle name="Hyperlink" xfId="171" builtinId="8" hidden="1"/>
    <cellStyle name="Hyperlink" xfId="173" builtinId="8" hidden="1"/>
    <cellStyle name="Hyperlink" xfId="185" builtinId="8" hidden="1"/>
    <cellStyle name="Hyperlink" xfId="165" builtinId="8" hidden="1"/>
    <cellStyle name="Hyperlink" xfId="121" builtinId="8" hidden="1"/>
    <cellStyle name="Hyperlink" xfId="133" builtinId="8" hidden="1"/>
    <cellStyle name="Hyperlink" xfId="103" builtinId="8" hidden="1"/>
    <cellStyle name="Hyperlink" xfId="149" builtinId="8" hidden="1"/>
    <cellStyle name="Hyperlink" xfId="135" builtinId="8" hidden="1"/>
    <cellStyle name="Hyperlink" xfId="197" builtinId="8" hidden="1"/>
    <cellStyle name="Hyperlink" xfId="213" builtinId="8" hidden="1"/>
    <cellStyle name="Hyperlink" xfId="183" builtinId="8" hidden="1"/>
    <cellStyle name="Hyperlink" xfId="29" builtinId="8" hidden="1"/>
    <cellStyle name="Hyperlink" xfId="19" builtinId="8" hidden="1"/>
    <cellStyle name="Hyperlink" xfId="13" builtinId="8" hidden="1"/>
    <cellStyle name="Hyperlink" xfId="7" builtinId="8" hidden="1"/>
    <cellStyle name="Hyperlink" xfId="1" builtinId="8" hidden="1"/>
    <cellStyle name="Hyperlink" xfId="3" builtinId="8" hidden="1"/>
    <cellStyle name="Hyperlink" xfId="33" builtinId="8" hidden="1"/>
    <cellStyle name="Hyperlink" xfId="15" builtinId="8" hidden="1"/>
    <cellStyle name="Hyperlink" xfId="9" builtinId="8" hidden="1"/>
    <cellStyle name="Hyperlink" xfId="81" builtinId="8" hidden="1"/>
    <cellStyle name="Hyperlink" xfId="49" builtinId="8" hidden="1"/>
    <cellStyle name="Hyperlink" xfId="53" builtinId="8" hidden="1"/>
    <cellStyle name="Hyperlink" xfId="61" builtinId="8" hidden="1"/>
    <cellStyle name="Hyperlink" xfId="63" builtinId="8" hidden="1"/>
    <cellStyle name="Hyperlink" xfId="69" builtinId="8" hidden="1"/>
    <cellStyle name="Hyperlink" xfId="71" builtinId="8" hidden="1"/>
    <cellStyle name="Hyperlink" xfId="77" builtinId="8" hidden="1"/>
    <cellStyle name="Hyperlink" xfId="123" builtinId="8" hidden="1"/>
    <cellStyle name="Hyperlink" xfId="115" builtinId="8" hidden="1"/>
    <cellStyle name="Hyperlink" xfId="41" builtinId="8" hidden="1"/>
    <cellStyle name="Hyperlink" xfId="155" builtinId="8" hidden="1"/>
    <cellStyle name="Hyperlink" xfId="147" builtinId="8" hidden="1"/>
    <cellStyle name="Hyperlink" xfId="179" builtinId="8" hidden="1"/>
    <cellStyle name="Hyperlink" xfId="163" builtinId="8" hidden="1"/>
    <cellStyle name="Hyperlink" xfId="57" builtinId="8" hidden="1"/>
    <cellStyle name="Hyperlink" xfId="67" builtinId="8" hidden="1"/>
    <cellStyle name="Hyperlink" xfId="99" builtinId="8" hidden="1"/>
    <cellStyle name="Hyperlink" xfId="131" builtinId="8" hidden="1"/>
    <cellStyle name="Hyperlink" xfId="45" builtinId="8" hidden="1"/>
    <cellStyle name="Hyperlink" xfId="17" builtinId="8" hidden="1"/>
    <cellStyle name="Hyperlink" xfId="85" builtinId="8" hidden="1"/>
    <cellStyle name="Hyperlink" xfId="89" builtinId="8" hidden="1"/>
    <cellStyle name="Hyperlink" xfId="95" builtinId="8" hidden="1"/>
    <cellStyle name="Hyperlink" xfId="91" builtinId="8" hidden="1"/>
    <cellStyle name="Hyperlink" xfId="21" builtinId="8" hidden="1"/>
    <cellStyle name="Hyperlink" xfId="25" builtinId="8" hidden="1"/>
    <cellStyle name="Hyperlink" xfId="31" builtinId="8" hidden="1"/>
    <cellStyle name="Hyperlink" xfId="35" builtinId="8" hidden="1"/>
    <cellStyle name="Hyperlink" xfId="37" builtinId="8" hidden="1"/>
    <cellStyle name="Hyperlink" xfId="11" builtinId="8" hidden="1"/>
    <cellStyle name="Hyperlink" xfId="43" builtinId="8" hidden="1"/>
    <cellStyle name="Hyperlink" xfId="169" builtinId="8" hidden="1"/>
    <cellStyle name="Hyperlink" xfId="159" builtinId="8" hidden="1"/>
    <cellStyle name="Hyperlink" xfId="139" builtinId="8" hidden="1"/>
    <cellStyle name="Hyperlink" xfId="59" builtinId="8" hidden="1"/>
    <cellStyle name="Hyperlink" xfId="79" builtinId="8" hidden="1"/>
    <cellStyle name="Hyperlink" xfId="207" builtinId="8" hidden="1"/>
    <cellStyle name="Hyperlink" xfId="193" builtinId="8" hidden="1"/>
    <cellStyle name="Hyperlink" xfId="195" builtinId="8" hidden="1"/>
    <cellStyle name="Hyperlink" xfId="127" builtinId="8" hidden="1"/>
    <cellStyle name="Normal" xfId="0" builtinId="0"/>
    <cellStyle name="Normal 2" xfId="215" xr:uid="{E3F00F2F-F1C0-45DF-B7A0-37132AACA277}"/>
    <cellStyle name="Normal 3" xfId="216" xr:uid="{7D4CA111-B8EC-4DAC-B578-1B148D33523B}"/>
    <cellStyle name="Normal 4" xfId="217" xr:uid="{79F4D9B2-7E50-4019-8EED-DF4EAD1CB369}"/>
  </cellStyles>
  <dxfs count="0"/>
  <tableStyles count="0" defaultPivotStyle="PivotStyleMedium4"/>
  <colors>
    <indexedColors>
      <rgbColor rgb="FF000000"/>
      <rgbColor rgb="FFFFFFFF"/>
      <rgbColor rgb="FFFF0000"/>
      <rgbColor rgb="FF00FF00"/>
      <rgbColor rgb="FF0000FF"/>
      <rgbColor rgb="FFFFFF00"/>
      <rgbColor rgb="FFFF00FF"/>
      <rgbColor rgb="FF00FFFF"/>
      <rgbColor rgb="FF000000"/>
      <rgbColor rgb="FFFFFFFF"/>
      <rgbColor rgb="FFAAAAAA"/>
      <rgbColor rgb="FF000090"/>
      <rgbColor rgb="FF000080"/>
      <rgbColor rgb="FFFF0000"/>
      <rgbColor rgb="FF800000"/>
      <rgbColor rgb="FF99CCFF"/>
      <rgbColor rgb="FF6711FF"/>
      <rgbColor rgb="FF8064A2"/>
      <rgbColor rgb="FF003300"/>
      <rgbColor rgb="FFCCFFFF"/>
      <rgbColor rgb="FFC0C0C0"/>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a:ea typeface="Helvetica"/>
        <a:cs typeface="Helvetica"/>
      </a:majorFont>
      <a:minorFont>
        <a:latin typeface="Helvetica"/>
        <a:ea typeface="Helvetica"/>
        <a:cs typeface="Helvetica"/>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29"/>
  <sheetViews>
    <sheetView showGridLines="0" topLeftCell="A15" workbookViewId="0">
      <selection activeCell="A2" sqref="A2"/>
    </sheetView>
  </sheetViews>
  <sheetFormatPr defaultColWidth="8.85546875" defaultRowHeight="14.1" customHeight="1" x14ac:dyDescent="0.2"/>
  <cols>
    <col min="1" max="1" width="8.85546875" style="35" customWidth="1"/>
    <col min="2" max="2" width="31.42578125" style="35" customWidth="1"/>
    <col min="3" max="3" width="10.28515625" style="57" bestFit="1" customWidth="1"/>
    <col min="4" max="4" width="10.28515625" style="35" bestFit="1" customWidth="1"/>
    <col min="5" max="5" width="9" style="35" customWidth="1"/>
    <col min="6" max="6" width="9.7109375" style="35" customWidth="1"/>
    <col min="7" max="7" width="9.42578125" style="35" customWidth="1"/>
    <col min="8" max="9" width="9.7109375" style="35" customWidth="1"/>
    <col min="10" max="256" width="8.85546875" style="35" customWidth="1"/>
  </cols>
  <sheetData>
    <row r="1" spans="1:9" ht="15.75" customHeight="1" x14ac:dyDescent="0.25">
      <c r="A1" s="1" t="s">
        <v>0</v>
      </c>
      <c r="B1" s="2"/>
      <c r="C1" s="2"/>
      <c r="D1" s="2"/>
      <c r="E1" s="2"/>
      <c r="F1" s="2"/>
      <c r="G1" s="2"/>
      <c r="H1" s="2"/>
      <c r="I1" s="2"/>
    </row>
    <row r="2" spans="1:9" ht="15" customHeight="1" x14ac:dyDescent="0.25">
      <c r="A2" s="3" t="s">
        <v>11</v>
      </c>
      <c r="B2" s="2"/>
      <c r="C2" s="2"/>
      <c r="D2" s="2"/>
      <c r="E2" s="2"/>
      <c r="F2" s="2"/>
      <c r="G2" s="2"/>
      <c r="H2" s="2"/>
      <c r="I2" s="2"/>
    </row>
    <row r="3" spans="1:9" ht="13.7" customHeight="1" x14ac:dyDescent="0.2">
      <c r="A3" s="28"/>
      <c r="B3" s="2"/>
      <c r="C3" s="2"/>
      <c r="D3" s="2"/>
      <c r="E3" s="2"/>
      <c r="F3" s="2"/>
      <c r="G3" s="2"/>
      <c r="H3" s="2"/>
      <c r="I3" s="2"/>
    </row>
    <row r="4" spans="1:9" ht="13.7" customHeight="1" x14ac:dyDescent="0.2">
      <c r="A4" s="28"/>
      <c r="B4" s="2"/>
      <c r="C4" s="2"/>
      <c r="D4" s="2"/>
      <c r="E4" s="2"/>
      <c r="F4" s="2"/>
      <c r="G4" s="2"/>
      <c r="H4" s="2"/>
      <c r="I4" s="2"/>
    </row>
    <row r="5" spans="1:9" ht="15.75" customHeight="1" x14ac:dyDescent="0.2">
      <c r="A5" s="4"/>
      <c r="B5" s="5"/>
      <c r="C5" s="5"/>
      <c r="D5" s="5"/>
      <c r="E5" s="5"/>
      <c r="F5" s="6"/>
      <c r="G5" s="5"/>
      <c r="H5" s="5"/>
      <c r="I5" s="5"/>
    </row>
    <row r="6" spans="1:9" ht="27" customHeight="1" x14ac:dyDescent="0.2">
      <c r="A6" s="7"/>
      <c r="B6" s="8" t="s">
        <v>1</v>
      </c>
      <c r="C6" s="9" t="s">
        <v>12</v>
      </c>
      <c r="D6" s="9" t="s">
        <v>13</v>
      </c>
      <c r="E6" s="9" t="s">
        <v>14</v>
      </c>
      <c r="F6" s="10" t="s">
        <v>15</v>
      </c>
      <c r="G6" s="9" t="s">
        <v>16</v>
      </c>
      <c r="H6" s="9" t="s">
        <v>17</v>
      </c>
      <c r="I6" s="9" t="s">
        <v>18</v>
      </c>
    </row>
    <row r="7" spans="1:9" ht="12.75" customHeight="1" x14ac:dyDescent="0.2">
      <c r="A7" s="36"/>
      <c r="B7" s="36"/>
      <c r="C7" s="37"/>
      <c r="D7" s="37"/>
      <c r="E7" s="37"/>
      <c r="F7" s="38"/>
      <c r="G7" s="37"/>
      <c r="H7" s="37"/>
      <c r="I7" s="37"/>
    </row>
    <row r="8" spans="1:9" ht="15" customHeight="1" x14ac:dyDescent="0.25">
      <c r="A8" s="14" t="s">
        <v>19</v>
      </c>
      <c r="B8" s="2"/>
      <c r="C8" s="2"/>
      <c r="D8" s="2"/>
      <c r="E8" s="2"/>
      <c r="F8" s="2"/>
      <c r="G8" s="2"/>
      <c r="H8" s="11"/>
      <c r="I8" s="11"/>
    </row>
    <row r="9" spans="1:9" ht="15" customHeight="1" x14ac:dyDescent="0.25">
      <c r="A9" s="24"/>
      <c r="B9" s="2"/>
      <c r="C9" s="12"/>
      <c r="D9" s="12"/>
      <c r="E9" s="12"/>
      <c r="F9" s="12"/>
      <c r="G9" s="12"/>
      <c r="H9" s="13"/>
      <c r="I9" s="13"/>
    </row>
    <row r="10" spans="1:9" ht="13.7" customHeight="1" x14ac:dyDescent="0.2">
      <c r="A10" s="14" t="s">
        <v>4</v>
      </c>
      <c r="B10" s="2"/>
      <c r="C10" s="39">
        <v>0</v>
      </c>
      <c r="D10" s="39">
        <v>0</v>
      </c>
      <c r="E10" s="39">
        <v>0</v>
      </c>
      <c r="F10" s="39">
        <v>0</v>
      </c>
      <c r="G10" s="39">
        <v>0</v>
      </c>
      <c r="H10" s="39">
        <v>0</v>
      </c>
      <c r="I10" s="39">
        <v>0</v>
      </c>
    </row>
    <row r="11" spans="1:9" ht="15" customHeight="1" x14ac:dyDescent="0.25">
      <c r="A11" s="2"/>
      <c r="B11" s="2"/>
      <c r="C11" s="31"/>
      <c r="D11" s="31"/>
      <c r="E11" s="31"/>
      <c r="F11" s="31"/>
      <c r="G11" s="31"/>
      <c r="H11" s="31"/>
      <c r="I11" s="31"/>
    </row>
    <row r="12" spans="1:9" ht="15" customHeight="1" x14ac:dyDescent="0.25">
      <c r="A12" s="14" t="s">
        <v>5</v>
      </c>
      <c r="B12" s="2"/>
      <c r="C12" s="32"/>
      <c r="D12" s="32"/>
      <c r="E12" s="32"/>
      <c r="F12" s="32"/>
      <c r="G12" s="32"/>
      <c r="H12" s="32"/>
      <c r="I12" s="32"/>
    </row>
    <row r="13" spans="1:9" ht="15" customHeight="1" x14ac:dyDescent="0.25">
      <c r="A13" s="2"/>
      <c r="B13" s="3" t="s">
        <v>20</v>
      </c>
      <c r="C13" s="16">
        <v>0</v>
      </c>
      <c r="D13" s="16">
        <v>0</v>
      </c>
      <c r="E13" s="16">
        <v>0</v>
      </c>
      <c r="F13" s="16">
        <v>0</v>
      </c>
      <c r="G13" s="16">
        <v>0</v>
      </c>
      <c r="H13" s="16">
        <v>0</v>
      </c>
      <c r="I13" s="16">
        <v>0</v>
      </c>
    </row>
    <row r="14" spans="1:9" ht="15" customHeight="1" x14ac:dyDescent="0.25">
      <c r="A14" s="2"/>
      <c r="B14" s="3" t="s">
        <v>21</v>
      </c>
      <c r="C14" s="16">
        <v>0</v>
      </c>
      <c r="D14" s="16">
        <v>0</v>
      </c>
      <c r="E14" s="16">
        <v>0</v>
      </c>
      <c r="F14" s="16">
        <v>0</v>
      </c>
      <c r="G14" s="16">
        <v>0</v>
      </c>
      <c r="H14" s="16">
        <v>0</v>
      </c>
      <c r="I14" s="16">
        <v>0</v>
      </c>
    </row>
    <row r="15" spans="1:9" ht="15" customHeight="1" x14ac:dyDescent="0.25">
      <c r="A15" s="2"/>
      <c r="B15" s="3" t="s">
        <v>6</v>
      </c>
      <c r="C15" s="16">
        <v>0</v>
      </c>
      <c r="D15" s="16">
        <v>0</v>
      </c>
      <c r="E15" s="16">
        <v>0</v>
      </c>
      <c r="F15" s="16">
        <v>0</v>
      </c>
      <c r="G15" s="16">
        <v>0</v>
      </c>
      <c r="H15" s="16">
        <v>0</v>
      </c>
      <c r="I15" s="16">
        <v>0</v>
      </c>
    </row>
    <row r="16" spans="1:9" ht="15" customHeight="1" x14ac:dyDescent="0.25">
      <c r="A16" s="17"/>
      <c r="B16" s="18" t="s">
        <v>22</v>
      </c>
      <c r="C16" s="16">
        <v>0</v>
      </c>
      <c r="D16" s="19">
        <v>0</v>
      </c>
      <c r="E16" s="19">
        <v>0</v>
      </c>
      <c r="F16" s="19">
        <v>0</v>
      </c>
      <c r="G16" s="19">
        <v>0</v>
      </c>
      <c r="H16" s="19">
        <v>0</v>
      </c>
      <c r="I16" s="19">
        <v>0</v>
      </c>
    </row>
    <row r="17" spans="1:256" ht="15" customHeight="1" x14ac:dyDescent="0.25">
      <c r="A17" s="20"/>
      <c r="B17" s="21" t="s">
        <v>23</v>
      </c>
      <c r="C17" s="22">
        <f>SUM(C13:C16)+C10</f>
        <v>0</v>
      </c>
      <c r="D17" s="22">
        <f t="shared" ref="D17:I17" si="0">SUM(D13:D16)+D10</f>
        <v>0</v>
      </c>
      <c r="E17" s="22">
        <f t="shared" si="0"/>
        <v>0</v>
      </c>
      <c r="F17" s="22">
        <f t="shared" si="0"/>
        <v>0</v>
      </c>
      <c r="G17" s="22">
        <f t="shared" si="0"/>
        <v>0</v>
      </c>
      <c r="H17" s="22">
        <f t="shared" si="0"/>
        <v>0</v>
      </c>
      <c r="I17" s="22">
        <f t="shared" si="0"/>
        <v>0</v>
      </c>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c r="IU17" s="57"/>
      <c r="IV17" s="57"/>
    </row>
    <row r="18" spans="1:256" ht="15" customHeight="1" x14ac:dyDescent="0.25">
      <c r="A18" s="23"/>
      <c r="B18" s="23"/>
      <c r="C18" s="31"/>
      <c r="D18" s="31"/>
      <c r="E18" s="31"/>
      <c r="F18" s="31"/>
      <c r="G18" s="31"/>
      <c r="H18" s="31"/>
      <c r="I18" s="31"/>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c r="IU18" s="57"/>
      <c r="IV18" s="57"/>
    </row>
    <row r="19" spans="1:256" ht="15" customHeight="1" x14ac:dyDescent="0.25">
      <c r="A19" s="14" t="s">
        <v>24</v>
      </c>
      <c r="B19" s="2"/>
      <c r="C19" s="40"/>
      <c r="D19" s="40"/>
      <c r="E19" s="32"/>
      <c r="F19" s="32"/>
      <c r="G19" s="32"/>
      <c r="H19" s="32"/>
      <c r="I19" s="32"/>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c r="IU19" s="57"/>
      <c r="IV19" s="57"/>
    </row>
    <row r="20" spans="1:256" ht="15" customHeight="1" x14ac:dyDescent="0.25">
      <c r="A20" s="2"/>
      <c r="B20" s="3" t="s">
        <v>25</v>
      </c>
      <c r="C20" s="64">
        <v>0</v>
      </c>
      <c r="D20" s="64">
        <v>0</v>
      </c>
      <c r="E20" s="64">
        <v>0</v>
      </c>
      <c r="F20" s="64">
        <v>0</v>
      </c>
      <c r="G20" s="64">
        <v>0</v>
      </c>
      <c r="H20" s="64">
        <v>0</v>
      </c>
      <c r="I20" s="65">
        <v>0</v>
      </c>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c r="IU20" s="57"/>
      <c r="IV20" s="57"/>
    </row>
    <row r="21" spans="1:256" ht="15" customHeight="1" x14ac:dyDescent="0.25">
      <c r="A21" s="17"/>
      <c r="B21" s="18" t="s">
        <v>26</v>
      </c>
      <c r="C21" s="63">
        <v>0</v>
      </c>
      <c r="D21" s="63">
        <v>0</v>
      </c>
      <c r="E21" s="63">
        <v>0</v>
      </c>
      <c r="F21" s="63">
        <v>0</v>
      </c>
      <c r="G21" s="63">
        <v>0</v>
      </c>
      <c r="H21" s="63">
        <v>0</v>
      </c>
      <c r="I21" s="66">
        <v>0</v>
      </c>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c r="IU21" s="57"/>
      <c r="IV21" s="57"/>
    </row>
    <row r="22" spans="1:256" ht="15" customHeight="1" x14ac:dyDescent="0.25">
      <c r="A22" s="17"/>
      <c r="B22" s="18" t="s">
        <v>27</v>
      </c>
      <c r="C22" s="67">
        <v>0</v>
      </c>
      <c r="D22" s="67">
        <v>0</v>
      </c>
      <c r="E22" s="67">
        <v>0</v>
      </c>
      <c r="F22" s="67">
        <v>0</v>
      </c>
      <c r="G22" s="67">
        <v>0</v>
      </c>
      <c r="H22" s="67">
        <v>0</v>
      </c>
      <c r="I22" s="68">
        <v>0</v>
      </c>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row>
    <row r="23" spans="1:256" ht="15" customHeight="1" x14ac:dyDescent="0.25">
      <c r="A23" s="20"/>
      <c r="B23" s="21" t="s">
        <v>28</v>
      </c>
      <c r="C23" s="22">
        <f>SUM(C20:C22)</f>
        <v>0</v>
      </c>
      <c r="D23" s="22">
        <f t="shared" ref="D23:I23" si="1">SUM(D20:D22)</f>
        <v>0</v>
      </c>
      <c r="E23" s="22">
        <f t="shared" si="1"/>
        <v>0</v>
      </c>
      <c r="F23" s="22">
        <f t="shared" si="1"/>
        <v>0</v>
      </c>
      <c r="G23" s="22">
        <f t="shared" si="1"/>
        <v>0</v>
      </c>
      <c r="H23" s="22">
        <f t="shared" si="1"/>
        <v>0</v>
      </c>
      <c r="I23" s="22">
        <f t="shared" si="1"/>
        <v>0</v>
      </c>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c r="IU23" s="57"/>
      <c r="IV23" s="57"/>
    </row>
    <row r="24" spans="1:256" ht="15" customHeight="1" x14ac:dyDescent="0.25">
      <c r="A24" s="23"/>
      <c r="B24" s="23"/>
      <c r="C24" s="25"/>
      <c r="D24" s="25"/>
      <c r="E24" s="25"/>
      <c r="F24" s="25"/>
      <c r="G24" s="25"/>
      <c r="H24" s="26"/>
      <c r="I24" s="25"/>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c r="IU24" s="57"/>
      <c r="IV24" s="57"/>
    </row>
    <row r="25" spans="1:256" ht="15" customHeight="1" x14ac:dyDescent="0.25">
      <c r="A25" s="14" t="s">
        <v>29</v>
      </c>
      <c r="B25" s="41"/>
      <c r="C25" s="42">
        <f>C17-C23</f>
        <v>0</v>
      </c>
      <c r="D25" s="42">
        <f t="shared" ref="D25:I25" si="2">D17-D23</f>
        <v>0</v>
      </c>
      <c r="E25" s="42">
        <f t="shared" si="2"/>
        <v>0</v>
      </c>
      <c r="F25" s="42">
        <f t="shared" si="2"/>
        <v>0</v>
      </c>
      <c r="G25" s="42">
        <f t="shared" si="2"/>
        <v>0</v>
      </c>
      <c r="H25" s="42">
        <f t="shared" si="2"/>
        <v>0</v>
      </c>
      <c r="I25" s="42">
        <f t="shared" si="2"/>
        <v>0</v>
      </c>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c r="IU25" s="57"/>
      <c r="IV25" s="57"/>
    </row>
    <row r="26" spans="1:256" ht="15" customHeight="1" x14ac:dyDescent="0.25">
      <c r="A26" s="17"/>
      <c r="B26" s="17"/>
      <c r="C26" s="43"/>
      <c r="D26" s="43"/>
      <c r="E26" s="43"/>
      <c r="F26" s="43"/>
      <c r="G26" s="43"/>
      <c r="H26" s="43"/>
      <c r="I26" s="43"/>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c r="IU26" s="57"/>
      <c r="IV26" s="57"/>
    </row>
    <row r="27" spans="1:256" ht="15" customHeight="1" x14ac:dyDescent="0.25">
      <c r="A27" s="20"/>
      <c r="B27" s="29" t="s">
        <v>7</v>
      </c>
      <c r="C27" s="30">
        <f>C23+C25</f>
        <v>0</v>
      </c>
      <c r="D27" s="30">
        <f t="shared" ref="D27:I27" si="3">D23+D25</f>
        <v>0</v>
      </c>
      <c r="E27" s="30">
        <f t="shared" si="3"/>
        <v>0</v>
      </c>
      <c r="F27" s="30">
        <f t="shared" si="3"/>
        <v>0</v>
      </c>
      <c r="G27" s="30">
        <f t="shared" si="3"/>
        <v>0</v>
      </c>
      <c r="H27" s="30">
        <f t="shared" si="3"/>
        <v>0</v>
      </c>
      <c r="I27" s="30">
        <f t="shared" si="3"/>
        <v>0</v>
      </c>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c r="IU27" s="57"/>
      <c r="IV27" s="57"/>
    </row>
    <row r="28" spans="1:256" ht="13.7" customHeight="1" x14ac:dyDescent="0.2">
      <c r="A28" s="23"/>
      <c r="B28" s="23"/>
      <c r="C28" s="15"/>
      <c r="D28" s="15"/>
      <c r="E28" s="15"/>
      <c r="F28" s="15"/>
      <c r="G28" s="15"/>
      <c r="H28" s="15"/>
      <c r="I28" s="15"/>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c r="IU28" s="57"/>
      <c r="IV28" s="57"/>
    </row>
    <row r="29" spans="1:256" ht="15" customHeight="1" x14ac:dyDescent="0.25">
      <c r="A29" s="33" t="s">
        <v>8</v>
      </c>
      <c r="B29" s="34"/>
      <c r="C29" s="27">
        <f>C17-C27</f>
        <v>0</v>
      </c>
      <c r="D29" s="27">
        <f t="shared" ref="D29:I29" si="4">D17-D27</f>
        <v>0</v>
      </c>
      <c r="E29" s="27">
        <f t="shared" si="4"/>
        <v>0</v>
      </c>
      <c r="F29" s="27">
        <f t="shared" si="4"/>
        <v>0</v>
      </c>
      <c r="G29" s="27">
        <f t="shared" si="4"/>
        <v>0</v>
      </c>
      <c r="H29" s="27">
        <f t="shared" si="4"/>
        <v>0</v>
      </c>
      <c r="I29" s="27">
        <f t="shared" si="4"/>
        <v>0</v>
      </c>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c r="IU29" s="57"/>
      <c r="IV29" s="57"/>
    </row>
  </sheetData>
  <phoneticPr fontId="18" type="noConversion"/>
  <pageMargins left="0.7" right="0.7" top="0.75" bottom="0.75" header="0.3" footer="0.3"/>
  <pageSetup firstPageNumber="10" orientation="portrait" useFirstPageNumber="1"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IR48"/>
  <sheetViews>
    <sheetView showGridLines="0" tabSelected="1" zoomScaleNormal="100" workbookViewId="0">
      <selection activeCell="K21" sqref="K21"/>
    </sheetView>
  </sheetViews>
  <sheetFormatPr defaultColWidth="8.85546875" defaultRowHeight="14.1" customHeight="1" x14ac:dyDescent="0.2"/>
  <cols>
    <col min="1" max="1" width="21.7109375" style="44" customWidth="1"/>
    <col min="2" max="2" width="41.28515625" style="44" bestFit="1" customWidth="1"/>
    <col min="3" max="3" width="12.42578125" style="44" hidden="1" customWidth="1"/>
    <col min="4" max="4" width="12.7109375" style="44" hidden="1" customWidth="1"/>
    <col min="5" max="5" width="12.85546875" style="44" hidden="1" customWidth="1"/>
    <col min="6" max="6" width="13.85546875" style="44" customWidth="1"/>
    <col min="7" max="7" width="13.5703125" style="44" customWidth="1"/>
    <col min="8" max="8" width="12.42578125" style="44" customWidth="1"/>
    <col min="9" max="9" width="10.5703125" style="44" customWidth="1"/>
    <col min="10" max="17" width="8.85546875" style="44" customWidth="1"/>
    <col min="18" max="18" width="15.7109375" style="44" customWidth="1"/>
    <col min="19" max="251" width="8.85546875" style="44" customWidth="1"/>
  </cols>
  <sheetData>
    <row r="1" spans="1:252" ht="39.75" customHeight="1" x14ac:dyDescent="0.2">
      <c r="A1" s="123"/>
      <c r="B1" s="123" t="s">
        <v>1</v>
      </c>
      <c r="C1" s="124" t="s">
        <v>2</v>
      </c>
      <c r="D1" s="124" t="s">
        <v>3</v>
      </c>
      <c r="E1" s="124" t="s">
        <v>117</v>
      </c>
      <c r="F1" s="125" t="s">
        <v>118</v>
      </c>
      <c r="G1" s="125" t="s">
        <v>456</v>
      </c>
      <c r="H1" s="124" t="s">
        <v>455</v>
      </c>
      <c r="I1" s="124" t="s">
        <v>334</v>
      </c>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row>
    <row r="2" spans="1:252" ht="13.7" customHeight="1" x14ac:dyDescent="0.2">
      <c r="A2" s="202" t="s">
        <v>458</v>
      </c>
      <c r="B2" s="111"/>
      <c r="C2" s="111"/>
      <c r="D2" s="111"/>
      <c r="E2" s="111"/>
      <c r="F2" s="111"/>
      <c r="G2" s="111"/>
      <c r="H2" s="126"/>
      <c r="I2" s="126"/>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row>
    <row r="3" spans="1:252" ht="13.7" customHeight="1" x14ac:dyDescent="0.25">
      <c r="A3" s="127"/>
      <c r="B3" s="111"/>
      <c r="C3" s="111"/>
      <c r="D3" s="111"/>
      <c r="E3" s="111"/>
      <c r="F3" s="128"/>
      <c r="G3" s="128"/>
      <c r="H3" s="126"/>
      <c r="I3" s="122"/>
      <c r="J3" s="57"/>
      <c r="K3" s="57"/>
      <c r="L3" s="57"/>
      <c r="M3" s="57"/>
      <c r="N3" s="57"/>
      <c r="O3" s="57"/>
      <c r="P3" s="57"/>
      <c r="Q3" s="92"/>
      <c r="R3" s="92"/>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row>
    <row r="4" spans="1:252" ht="13.7" customHeight="1" x14ac:dyDescent="0.25">
      <c r="A4" s="129" t="s">
        <v>315</v>
      </c>
      <c r="B4" s="130" t="s">
        <v>335</v>
      </c>
      <c r="C4" s="126"/>
      <c r="D4" s="126"/>
      <c r="E4" s="126"/>
      <c r="F4" s="131">
        <v>1646851</v>
      </c>
      <c r="G4" s="205">
        <v>1792742</v>
      </c>
      <c r="H4" s="201">
        <v>1323834</v>
      </c>
      <c r="I4" s="152">
        <f t="shared" ref="I4:I29" si="0">SUM(H4)-(G4)</f>
        <v>-468908</v>
      </c>
      <c r="J4" s="142"/>
      <c r="K4" s="57"/>
      <c r="L4" s="57"/>
      <c r="M4" s="57"/>
      <c r="N4" s="57"/>
      <c r="O4" s="57"/>
      <c r="P4" s="57"/>
      <c r="Q4" s="92"/>
      <c r="R4" s="92"/>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row>
    <row r="5" spans="1:252" ht="14.85" customHeight="1" x14ac:dyDescent="0.25">
      <c r="A5" s="132" t="s">
        <v>316</v>
      </c>
      <c r="B5" s="113" t="s">
        <v>120</v>
      </c>
      <c r="C5" s="114">
        <v>1450074.67</v>
      </c>
      <c r="D5" s="114">
        <v>1485586.68</v>
      </c>
      <c r="E5" s="114">
        <v>1521594.99</v>
      </c>
      <c r="F5" s="114">
        <v>1550000</v>
      </c>
      <c r="G5" s="135">
        <v>1550000</v>
      </c>
      <c r="H5" s="201">
        <v>1588000</v>
      </c>
      <c r="I5" s="152">
        <f t="shared" si="0"/>
        <v>38000</v>
      </c>
      <c r="J5" s="57"/>
      <c r="K5" s="57"/>
      <c r="L5" s="57"/>
      <c r="M5" s="57"/>
      <c r="N5" s="57"/>
      <c r="O5" s="57"/>
      <c r="P5" s="57"/>
      <c r="Q5" s="92"/>
      <c r="R5" s="92"/>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row>
    <row r="6" spans="1:252" ht="15" customHeight="1" x14ac:dyDescent="0.25">
      <c r="A6" s="132" t="s">
        <v>317</v>
      </c>
      <c r="B6" s="113" t="s">
        <v>209</v>
      </c>
      <c r="C6" s="133"/>
      <c r="D6" s="133"/>
      <c r="E6" s="133"/>
      <c r="F6" s="134">
        <v>0</v>
      </c>
      <c r="G6" s="206">
        <v>12740</v>
      </c>
      <c r="H6" s="201">
        <v>12000</v>
      </c>
      <c r="I6" s="152">
        <f t="shared" si="0"/>
        <v>-740</v>
      </c>
      <c r="J6" s="57"/>
      <c r="K6" s="57"/>
      <c r="L6" s="57"/>
      <c r="M6" s="57"/>
      <c r="N6" s="57"/>
      <c r="O6" s="57"/>
      <c r="P6" s="57"/>
      <c r="Q6" s="92"/>
      <c r="R6" s="93"/>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row>
    <row r="7" spans="1:252" ht="14.85" customHeight="1" x14ac:dyDescent="0.25">
      <c r="A7" s="132" t="s">
        <v>318</v>
      </c>
      <c r="B7" s="113" t="s">
        <v>122</v>
      </c>
      <c r="C7" s="114">
        <v>0</v>
      </c>
      <c r="D7" s="114">
        <v>66730.820000000007</v>
      </c>
      <c r="E7" s="114">
        <v>892173.69</v>
      </c>
      <c r="F7" s="135">
        <v>315000</v>
      </c>
      <c r="G7" s="135">
        <v>252000</v>
      </c>
      <c r="H7" s="204">
        <v>134000</v>
      </c>
      <c r="I7" s="152">
        <f t="shared" si="0"/>
        <v>-118000</v>
      </c>
      <c r="J7" s="57"/>
      <c r="K7" s="57"/>
      <c r="L7" s="57"/>
      <c r="M7" s="57"/>
      <c r="N7" s="57"/>
      <c r="O7" s="57"/>
      <c r="P7" s="57"/>
      <c r="Q7" s="92"/>
      <c r="R7" s="94"/>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row>
    <row r="8" spans="1:252" ht="14.85" customHeight="1" x14ac:dyDescent="0.25">
      <c r="A8" s="132" t="s">
        <v>319</v>
      </c>
      <c r="B8" s="113" t="s">
        <v>123</v>
      </c>
      <c r="C8" s="114"/>
      <c r="D8" s="114">
        <v>55300</v>
      </c>
      <c r="E8" s="114">
        <v>131560</v>
      </c>
      <c r="F8" s="135">
        <v>130500</v>
      </c>
      <c r="G8" s="135">
        <v>65250</v>
      </c>
      <c r="H8" s="201">
        <v>72000</v>
      </c>
      <c r="I8" s="152">
        <f t="shared" si="0"/>
        <v>6750</v>
      </c>
      <c r="J8" s="57"/>
      <c r="K8" s="57"/>
      <c r="L8" s="57"/>
      <c r="M8" s="57"/>
      <c r="N8" s="57"/>
      <c r="O8" s="57"/>
      <c r="P8" s="57"/>
      <c r="Q8" s="92"/>
      <c r="R8" s="95"/>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row>
    <row r="9" spans="1:252" ht="14.85" customHeight="1" x14ac:dyDescent="0.25">
      <c r="A9" s="132" t="s">
        <v>320</v>
      </c>
      <c r="B9" s="113" t="s">
        <v>124</v>
      </c>
      <c r="C9" s="114">
        <v>1270</v>
      </c>
      <c r="D9" s="114">
        <v>1222</v>
      </c>
      <c r="E9" s="114">
        <v>1266</v>
      </c>
      <c r="F9" s="135">
        <v>1200</v>
      </c>
      <c r="G9" s="135">
        <v>1260</v>
      </c>
      <c r="H9" s="201">
        <v>1260</v>
      </c>
      <c r="I9" s="152">
        <f t="shared" si="0"/>
        <v>0</v>
      </c>
      <c r="J9" s="57"/>
      <c r="K9" s="57"/>
      <c r="L9" s="57"/>
      <c r="M9" s="57"/>
      <c r="N9" s="57"/>
      <c r="O9" s="57"/>
      <c r="P9" s="57"/>
      <c r="Q9" s="92"/>
      <c r="R9" s="95"/>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row>
    <row r="10" spans="1:252" ht="14.85" customHeight="1" x14ac:dyDescent="0.25">
      <c r="A10" s="132" t="s">
        <v>321</v>
      </c>
      <c r="B10" s="113" t="s">
        <v>125</v>
      </c>
      <c r="C10" s="114">
        <v>603.30999999999995</v>
      </c>
      <c r="D10" s="114">
        <v>390.26</v>
      </c>
      <c r="E10" s="114">
        <v>356.57</v>
      </c>
      <c r="F10" s="135">
        <v>400</v>
      </c>
      <c r="G10" s="135">
        <v>400</v>
      </c>
      <c r="H10" s="201">
        <v>400</v>
      </c>
      <c r="I10" s="152">
        <f t="shared" si="0"/>
        <v>0</v>
      </c>
      <c r="J10" s="57"/>
      <c r="K10" s="57"/>
      <c r="L10" s="57"/>
      <c r="M10" s="57"/>
      <c r="N10" s="57"/>
      <c r="O10" s="57"/>
      <c r="P10" s="57"/>
      <c r="Q10" s="92"/>
      <c r="R10" s="95"/>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row>
    <row r="11" spans="1:252" ht="14.85" customHeight="1" x14ac:dyDescent="0.25">
      <c r="A11" s="136" t="s">
        <v>336</v>
      </c>
      <c r="B11" s="113" t="s">
        <v>338</v>
      </c>
      <c r="C11" s="114">
        <f>8225.69+152.35</f>
        <v>8378.0400000000009</v>
      </c>
      <c r="D11" s="114">
        <f>8804.85+278.5</f>
        <v>9083.35</v>
      </c>
      <c r="E11" s="114">
        <f>9696.67+94.72</f>
        <v>9791.39</v>
      </c>
      <c r="F11" s="135">
        <v>8000</v>
      </c>
      <c r="G11" s="135">
        <v>8000</v>
      </c>
      <c r="H11" s="201">
        <v>800</v>
      </c>
      <c r="I11" s="152">
        <f t="shared" si="0"/>
        <v>-7200</v>
      </c>
      <c r="J11" s="57"/>
      <c r="K11" s="57"/>
      <c r="L11" s="57"/>
      <c r="M11" s="57"/>
      <c r="N11" s="57"/>
      <c r="O11" s="57"/>
      <c r="P11" s="57"/>
      <c r="Q11" s="92"/>
      <c r="R11" s="95"/>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row>
    <row r="12" spans="1:252" ht="14.85" customHeight="1" x14ac:dyDescent="0.25">
      <c r="A12" s="136" t="s">
        <v>337</v>
      </c>
      <c r="B12" s="113" t="s">
        <v>339</v>
      </c>
      <c r="C12" s="114"/>
      <c r="D12" s="114"/>
      <c r="E12" s="114"/>
      <c r="F12" s="135">
        <v>200</v>
      </c>
      <c r="G12" s="135">
        <v>200</v>
      </c>
      <c r="H12" s="201">
        <v>200</v>
      </c>
      <c r="I12" s="152">
        <f t="shared" si="0"/>
        <v>0</v>
      </c>
      <c r="J12" s="57"/>
      <c r="K12" s="57"/>
      <c r="L12" s="57"/>
      <c r="M12" s="57"/>
      <c r="N12" s="57"/>
      <c r="O12" s="57"/>
      <c r="P12" s="57"/>
      <c r="Q12" s="92"/>
      <c r="R12" s="95"/>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row>
    <row r="13" spans="1:252" ht="14.1" customHeight="1" x14ac:dyDescent="0.25">
      <c r="A13" s="143" t="s">
        <v>322</v>
      </c>
      <c r="B13" s="113" t="s">
        <v>121</v>
      </c>
      <c r="C13" s="114">
        <v>44663.75</v>
      </c>
      <c r="D13" s="114">
        <v>41701.29</v>
      </c>
      <c r="E13" s="114">
        <v>40924.269999999997</v>
      </c>
      <c r="F13" s="135">
        <v>42000</v>
      </c>
      <c r="G13" s="135">
        <v>31500</v>
      </c>
      <c r="H13" s="201">
        <v>31500</v>
      </c>
      <c r="I13" s="152">
        <f t="shared" si="0"/>
        <v>0</v>
      </c>
      <c r="J13" s="57"/>
      <c r="K13" s="57"/>
      <c r="L13" s="57"/>
      <c r="M13" s="57"/>
      <c r="N13" s="57"/>
      <c r="O13" s="57"/>
      <c r="P13" s="57"/>
      <c r="Q13" s="92"/>
      <c r="R13" s="95"/>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row>
    <row r="14" spans="1:252" ht="14.1" customHeight="1" x14ac:dyDescent="0.25">
      <c r="A14" s="143" t="s">
        <v>323</v>
      </c>
      <c r="B14" s="113" t="s">
        <v>119</v>
      </c>
      <c r="C14" s="114">
        <v>422170.48</v>
      </c>
      <c r="D14" s="114">
        <v>457544.12</v>
      </c>
      <c r="E14" s="114">
        <v>433545.07</v>
      </c>
      <c r="F14" s="135">
        <v>450000</v>
      </c>
      <c r="G14" s="135">
        <v>320000</v>
      </c>
      <c r="H14" s="201">
        <v>357000</v>
      </c>
      <c r="I14" s="152">
        <f t="shared" si="0"/>
        <v>37000</v>
      </c>
      <c r="J14" s="57"/>
      <c r="K14" s="57"/>
      <c r="L14" s="57"/>
      <c r="M14" s="57"/>
      <c r="N14" s="57"/>
      <c r="O14" s="57"/>
      <c r="P14" s="57"/>
      <c r="Q14" s="92"/>
      <c r="R14" s="95"/>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row>
    <row r="15" spans="1:252" ht="14.1" customHeight="1" x14ac:dyDescent="0.25">
      <c r="A15" s="136" t="s">
        <v>340</v>
      </c>
      <c r="B15" s="113" t="s">
        <v>341</v>
      </c>
      <c r="C15" s="114"/>
      <c r="D15" s="114"/>
      <c r="E15" s="114"/>
      <c r="F15" s="135">
        <v>0</v>
      </c>
      <c r="G15" s="135">
        <v>0</v>
      </c>
      <c r="H15" s="201">
        <v>0</v>
      </c>
      <c r="I15" s="152">
        <f t="shared" si="0"/>
        <v>0</v>
      </c>
      <c r="J15" s="57"/>
      <c r="K15" s="57"/>
      <c r="L15" s="57"/>
      <c r="M15" s="57"/>
      <c r="N15" s="57"/>
      <c r="O15" s="57"/>
      <c r="P15" s="57"/>
      <c r="Q15" s="92"/>
      <c r="R15" s="95"/>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row>
    <row r="16" spans="1:252" ht="14.1" customHeight="1" x14ac:dyDescent="0.25">
      <c r="A16" s="111" t="s">
        <v>342</v>
      </c>
      <c r="B16" s="113" t="s">
        <v>343</v>
      </c>
      <c r="C16" s="114"/>
      <c r="D16" s="114"/>
      <c r="E16" s="114"/>
      <c r="F16" s="135">
        <v>0</v>
      </c>
      <c r="G16" s="135">
        <v>0</v>
      </c>
      <c r="H16" s="201">
        <v>0</v>
      </c>
      <c r="I16" s="152">
        <f t="shared" si="0"/>
        <v>0</v>
      </c>
      <c r="J16" s="57"/>
      <c r="K16" s="57"/>
      <c r="L16" s="57"/>
      <c r="M16" s="57"/>
      <c r="N16" s="57"/>
      <c r="O16" s="57"/>
      <c r="P16" s="57"/>
      <c r="Q16" s="92"/>
      <c r="R16" s="95"/>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row>
    <row r="17" spans="1:252" ht="14.1" customHeight="1" x14ac:dyDescent="0.25">
      <c r="A17" s="136" t="s">
        <v>324</v>
      </c>
      <c r="B17" s="113" t="s">
        <v>6</v>
      </c>
      <c r="C17" s="114">
        <v>3137.28</v>
      </c>
      <c r="D17" s="114">
        <v>6237.97</v>
      </c>
      <c r="E17" s="114">
        <v>7513.37</v>
      </c>
      <c r="F17" s="135">
        <v>10000</v>
      </c>
      <c r="G17" s="135">
        <v>10000</v>
      </c>
      <c r="H17" s="201">
        <v>2600</v>
      </c>
      <c r="I17" s="152">
        <f t="shared" si="0"/>
        <v>-7400</v>
      </c>
      <c r="J17" s="57"/>
      <c r="K17" s="57"/>
      <c r="L17" s="57"/>
      <c r="M17" s="57"/>
      <c r="N17" s="57"/>
      <c r="O17" s="57"/>
      <c r="P17" s="57"/>
      <c r="Q17" s="92"/>
      <c r="R17" s="95"/>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row>
    <row r="18" spans="1:252" ht="14.1" customHeight="1" x14ac:dyDescent="0.25">
      <c r="A18" s="136" t="s">
        <v>344</v>
      </c>
      <c r="B18" s="113" t="s">
        <v>345</v>
      </c>
      <c r="C18" s="114"/>
      <c r="D18" s="114"/>
      <c r="E18" s="114"/>
      <c r="F18" s="135">
        <v>0</v>
      </c>
      <c r="G18" s="135">
        <v>0</v>
      </c>
      <c r="H18" s="201">
        <v>0</v>
      </c>
      <c r="I18" s="152">
        <f t="shared" si="0"/>
        <v>0</v>
      </c>
      <c r="J18" s="57"/>
      <c r="K18" s="57"/>
      <c r="L18" s="57"/>
      <c r="M18" s="57"/>
      <c r="N18" s="57"/>
      <c r="O18" s="57"/>
      <c r="P18" s="57"/>
      <c r="Q18" s="92"/>
      <c r="R18" s="95"/>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row>
    <row r="19" spans="1:252" ht="14.1" customHeight="1" x14ac:dyDescent="0.25">
      <c r="A19" s="136" t="s">
        <v>346</v>
      </c>
      <c r="B19" s="113" t="s">
        <v>347</v>
      </c>
      <c r="C19" s="114"/>
      <c r="D19" s="114"/>
      <c r="E19" s="114"/>
      <c r="F19" s="135">
        <v>0</v>
      </c>
      <c r="G19" s="135">
        <v>0</v>
      </c>
      <c r="H19" s="201">
        <v>0</v>
      </c>
      <c r="I19" s="152">
        <f t="shared" si="0"/>
        <v>0</v>
      </c>
      <c r="J19" s="57"/>
      <c r="K19" s="57"/>
      <c r="L19" s="57"/>
      <c r="M19" s="57"/>
      <c r="N19" s="57"/>
      <c r="O19" s="57"/>
      <c r="P19" s="57"/>
      <c r="Q19" s="92"/>
      <c r="R19" s="95"/>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row>
    <row r="20" spans="1:252" ht="14.1" customHeight="1" x14ac:dyDescent="0.25">
      <c r="A20" s="137" t="s">
        <v>325</v>
      </c>
      <c r="B20" s="113" t="s">
        <v>30</v>
      </c>
      <c r="C20" s="114"/>
      <c r="D20" s="114"/>
      <c r="E20" s="114"/>
      <c r="F20" s="135">
        <v>0</v>
      </c>
      <c r="G20" s="135">
        <v>0</v>
      </c>
      <c r="H20" s="201">
        <v>0</v>
      </c>
      <c r="I20" s="152">
        <f t="shared" si="0"/>
        <v>0</v>
      </c>
      <c r="J20" s="57"/>
      <c r="K20" s="57"/>
      <c r="L20" s="57"/>
      <c r="M20" s="57"/>
      <c r="N20" s="57"/>
      <c r="O20" s="57"/>
      <c r="P20" s="57"/>
      <c r="Q20" s="92"/>
      <c r="R20" s="95"/>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row>
    <row r="21" spans="1:252" ht="14.1" customHeight="1" x14ac:dyDescent="0.25">
      <c r="A21" s="137" t="s">
        <v>348</v>
      </c>
      <c r="B21" s="113" t="s">
        <v>349</v>
      </c>
      <c r="C21" s="114"/>
      <c r="D21" s="114"/>
      <c r="E21" s="114"/>
      <c r="F21" s="135">
        <v>0</v>
      </c>
      <c r="G21" s="135">
        <v>1600</v>
      </c>
      <c r="H21" s="201">
        <v>0</v>
      </c>
      <c r="I21" s="152">
        <f t="shared" si="0"/>
        <v>-1600</v>
      </c>
      <c r="K21" s="57"/>
      <c r="L21" s="57"/>
      <c r="M21" s="57"/>
      <c r="N21" s="57"/>
      <c r="O21" s="57"/>
      <c r="P21" s="57"/>
      <c r="Q21" s="92"/>
      <c r="R21" s="95"/>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row>
    <row r="22" spans="1:252" ht="14.1" customHeight="1" x14ac:dyDescent="0.25">
      <c r="A22" s="136" t="s">
        <v>350</v>
      </c>
      <c r="B22" s="113" t="s">
        <v>351</v>
      </c>
      <c r="C22" s="114"/>
      <c r="D22" s="114"/>
      <c r="E22" s="114"/>
      <c r="F22" s="135">
        <v>0</v>
      </c>
      <c r="G22" s="135">
        <v>1425</v>
      </c>
      <c r="H22" s="201">
        <v>0</v>
      </c>
      <c r="I22" s="152">
        <f t="shared" si="0"/>
        <v>-1425</v>
      </c>
      <c r="J22" s="57"/>
      <c r="K22" s="57"/>
      <c r="L22" s="57"/>
      <c r="M22" s="57"/>
      <c r="N22" s="57"/>
      <c r="O22" s="57"/>
      <c r="P22" s="57"/>
      <c r="Q22" s="92"/>
      <c r="R22" s="95"/>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row>
    <row r="23" spans="1:252" ht="14.1" customHeight="1" x14ac:dyDescent="0.25">
      <c r="A23" s="136" t="s">
        <v>326</v>
      </c>
      <c r="B23" s="113" t="s">
        <v>126</v>
      </c>
      <c r="C23" s="114">
        <v>4333.1400000000003</v>
      </c>
      <c r="D23" s="114">
        <f>245+675.19</f>
        <v>920.19</v>
      </c>
      <c r="E23" s="114">
        <f>217.27+509.39</f>
        <v>726.66</v>
      </c>
      <c r="F23" s="114">
        <v>0</v>
      </c>
      <c r="G23" s="135">
        <v>3250</v>
      </c>
      <c r="H23" s="201">
        <v>0</v>
      </c>
      <c r="I23" s="152">
        <f t="shared" si="0"/>
        <v>-3250</v>
      </c>
      <c r="J23" s="57"/>
      <c r="K23" s="57"/>
      <c r="L23" s="57"/>
      <c r="M23" s="57"/>
      <c r="N23" s="57"/>
      <c r="O23" s="57"/>
      <c r="P23" s="57"/>
      <c r="Q23" s="92"/>
      <c r="R23" s="95"/>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row>
    <row r="24" spans="1:252" ht="14.1" customHeight="1" x14ac:dyDescent="0.25">
      <c r="A24" s="143" t="s">
        <v>327</v>
      </c>
      <c r="B24" s="113" t="s">
        <v>127</v>
      </c>
      <c r="C24" s="135">
        <v>92653.119999999995</v>
      </c>
      <c r="D24" s="135">
        <v>137593.22</v>
      </c>
      <c r="E24" s="135">
        <v>176711.33</v>
      </c>
      <c r="F24" s="135">
        <v>184200</v>
      </c>
      <c r="G24" s="135">
        <v>205000</v>
      </c>
      <c r="H24" s="201">
        <v>222000</v>
      </c>
      <c r="I24" s="152">
        <f t="shared" si="0"/>
        <v>17000</v>
      </c>
      <c r="J24" s="57"/>
      <c r="K24" s="57"/>
      <c r="L24" s="57"/>
      <c r="M24" s="57"/>
      <c r="N24" s="57"/>
      <c r="O24" s="57"/>
      <c r="P24" s="57"/>
      <c r="Q24" s="92"/>
      <c r="R24" s="93"/>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row>
    <row r="25" spans="1:252" ht="14.1" customHeight="1" x14ac:dyDescent="0.25">
      <c r="A25" s="136" t="s">
        <v>352</v>
      </c>
      <c r="B25" s="113" t="s">
        <v>353</v>
      </c>
      <c r="C25" s="135"/>
      <c r="D25" s="135"/>
      <c r="E25" s="135"/>
      <c r="F25" s="135">
        <v>0</v>
      </c>
      <c r="G25" s="135">
        <v>0</v>
      </c>
      <c r="H25" s="201">
        <v>0</v>
      </c>
      <c r="I25" s="152">
        <f t="shared" si="0"/>
        <v>0</v>
      </c>
      <c r="J25" s="57"/>
      <c r="K25" s="57"/>
      <c r="L25" s="57"/>
      <c r="M25" s="57"/>
      <c r="N25" s="57"/>
      <c r="O25" s="57"/>
      <c r="P25" s="57"/>
      <c r="Q25" s="92"/>
      <c r="R25" s="95"/>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row>
    <row r="26" spans="1:252" ht="14.1" customHeight="1" x14ac:dyDescent="0.25">
      <c r="A26" s="136" t="s">
        <v>354</v>
      </c>
      <c r="B26" s="113" t="s">
        <v>355</v>
      </c>
      <c r="C26" s="135"/>
      <c r="D26" s="135"/>
      <c r="E26" s="135"/>
      <c r="F26" s="135">
        <v>0</v>
      </c>
      <c r="G26" s="135">
        <v>0</v>
      </c>
      <c r="H26" s="201">
        <v>0</v>
      </c>
      <c r="I26" s="152">
        <f t="shared" si="0"/>
        <v>0</v>
      </c>
      <c r="J26" s="57"/>
      <c r="K26" s="57"/>
      <c r="L26" s="57"/>
      <c r="M26" s="57"/>
      <c r="N26" s="57"/>
      <c r="O26" s="57"/>
      <c r="P26" s="57"/>
      <c r="Q26" s="92"/>
      <c r="R26" s="95"/>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row>
    <row r="27" spans="1:252" ht="14.1" customHeight="1" x14ac:dyDescent="0.25">
      <c r="A27" s="127" t="s">
        <v>328</v>
      </c>
      <c r="B27" s="113" t="s">
        <v>208</v>
      </c>
      <c r="C27" s="135"/>
      <c r="D27" s="135"/>
      <c r="E27" s="135"/>
      <c r="F27" s="135"/>
      <c r="G27" s="135">
        <v>7300</v>
      </c>
      <c r="H27" s="141">
        <v>3000</v>
      </c>
      <c r="I27" s="122">
        <f t="shared" si="0"/>
        <v>-4300</v>
      </c>
      <c r="J27" s="57"/>
      <c r="K27" s="57"/>
      <c r="L27" s="57"/>
      <c r="M27" s="57"/>
      <c r="N27" s="57"/>
      <c r="O27" s="57"/>
      <c r="P27" s="57"/>
      <c r="Q27" s="92"/>
      <c r="R27" s="95"/>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row>
    <row r="28" spans="1:252" ht="14.1" customHeight="1" x14ac:dyDescent="0.25">
      <c r="A28" s="144" t="s">
        <v>356</v>
      </c>
      <c r="B28" s="113" t="s">
        <v>441</v>
      </c>
      <c r="C28" s="135">
        <v>3426.77</v>
      </c>
      <c r="D28" s="135">
        <v>825000</v>
      </c>
      <c r="E28" s="135">
        <v>0</v>
      </c>
      <c r="F28" s="135">
        <v>0</v>
      </c>
      <c r="G28" s="135">
        <v>0</v>
      </c>
      <c r="H28" s="141">
        <v>5000</v>
      </c>
      <c r="I28" s="122">
        <f t="shared" si="0"/>
        <v>5000</v>
      </c>
      <c r="J28" s="57"/>
      <c r="K28" s="57"/>
      <c r="L28" s="57"/>
      <c r="M28" s="57"/>
      <c r="N28" s="57"/>
      <c r="O28" s="57"/>
      <c r="P28" s="57"/>
      <c r="Q28" s="92"/>
      <c r="R28" s="95"/>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row>
    <row r="29" spans="1:252" ht="13.7" customHeight="1" x14ac:dyDescent="0.2">
      <c r="A29" s="138"/>
      <c r="B29" s="139" t="s">
        <v>427</v>
      </c>
      <c r="C29" s="138"/>
      <c r="D29" s="138"/>
      <c r="E29" s="138"/>
      <c r="F29" s="140">
        <f>SUM(F3:F28)</f>
        <v>4338351</v>
      </c>
      <c r="G29" s="140">
        <f>SUM(G4:G28)</f>
        <v>4262667</v>
      </c>
      <c r="H29" s="141">
        <f>SUM(H4:H28)</f>
        <v>3753594</v>
      </c>
      <c r="I29" s="122">
        <f t="shared" si="0"/>
        <v>-509073</v>
      </c>
      <c r="J29" s="57"/>
      <c r="L29" s="57"/>
      <c r="N29" s="57"/>
      <c r="O29" s="57"/>
      <c r="P29" s="57"/>
      <c r="Q29" s="92"/>
      <c r="R29" s="95"/>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row>
    <row r="30" spans="1:252" ht="13.7" customHeight="1" x14ac:dyDescent="0.2">
      <c r="A30" s="23"/>
      <c r="B30" s="23"/>
      <c r="C30" s="23"/>
      <c r="D30" s="23"/>
      <c r="E30" s="23"/>
      <c r="F30" s="23"/>
      <c r="G30" s="23"/>
      <c r="H30" s="57"/>
      <c r="I30" s="87"/>
      <c r="J30" s="57"/>
      <c r="K30" s="57"/>
      <c r="L30" s="57"/>
      <c r="M30" s="57"/>
      <c r="N30" s="57"/>
      <c r="O30" s="57"/>
      <c r="P30" s="57"/>
      <c r="Q30" s="92"/>
      <c r="R30" s="96"/>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row>
    <row r="37" spans="1:251" ht="16.350000000000001" hidden="1" customHeight="1" x14ac:dyDescent="0.25">
      <c r="A37" s="14" t="s">
        <v>32</v>
      </c>
      <c r="B37" s="2"/>
      <c r="C37" s="11"/>
      <c r="D37" s="11"/>
      <c r="E37" s="11"/>
      <c r="F37" s="11"/>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c r="FC37" s="57"/>
      <c r="FD37" s="57"/>
      <c r="FE37" s="57"/>
      <c r="FF37" s="57"/>
      <c r="FG37" s="57"/>
      <c r="FH37" s="57"/>
      <c r="FI37" s="57"/>
      <c r="FJ37" s="57"/>
      <c r="FK37" s="57"/>
      <c r="FL37" s="57"/>
      <c r="FM37" s="57"/>
      <c r="FN37" s="57"/>
      <c r="FO37" s="57"/>
      <c r="FP37" s="57"/>
      <c r="FQ37" s="57"/>
      <c r="FR37" s="57"/>
      <c r="FS37" s="57"/>
      <c r="FT37" s="57"/>
      <c r="FU37" s="57"/>
      <c r="FV37" s="57"/>
      <c r="FW37" s="57"/>
      <c r="FX37" s="57"/>
      <c r="FY37" s="57"/>
      <c r="FZ37" s="57"/>
      <c r="GA37" s="57"/>
      <c r="GB37" s="57"/>
      <c r="GC37" s="57"/>
      <c r="GD37" s="57"/>
      <c r="GE37" s="57"/>
      <c r="GF37" s="57"/>
      <c r="GG37" s="57"/>
      <c r="GH37" s="57"/>
      <c r="GI37" s="57"/>
      <c r="GJ37" s="57"/>
      <c r="GK37" s="57"/>
      <c r="GL37" s="57"/>
      <c r="GM37" s="57"/>
      <c r="GN37" s="57"/>
      <c r="GO37" s="57"/>
      <c r="GP37" s="57"/>
      <c r="GQ37" s="57"/>
      <c r="GR37" s="57"/>
      <c r="GS37" s="57"/>
      <c r="GT37" s="57"/>
      <c r="GU37" s="57"/>
      <c r="GV37" s="57"/>
      <c r="GW37" s="57"/>
      <c r="GX37" s="57"/>
      <c r="GY37" s="57"/>
      <c r="GZ37" s="57"/>
      <c r="HA37" s="57"/>
      <c r="HB37" s="57"/>
      <c r="HC37" s="57"/>
      <c r="HD37" s="57"/>
      <c r="HE37" s="57"/>
      <c r="HF37" s="57"/>
      <c r="HG37" s="57"/>
      <c r="HH37" s="57"/>
      <c r="HI37" s="57"/>
      <c r="HJ37" s="57"/>
      <c r="HK37" s="57"/>
      <c r="HL37" s="57"/>
      <c r="HM37" s="57"/>
      <c r="HN37" s="57"/>
      <c r="HO37" s="57"/>
      <c r="HP37" s="57"/>
      <c r="HQ37" s="57"/>
      <c r="HR37" s="57"/>
      <c r="HS37" s="57"/>
      <c r="HT37" s="57"/>
      <c r="HU37" s="57"/>
      <c r="HV37" s="57"/>
      <c r="HW37" s="57"/>
      <c r="HX37" s="57"/>
      <c r="HY37" s="57"/>
      <c r="HZ37" s="57"/>
      <c r="IA37" s="57"/>
      <c r="IB37" s="57"/>
      <c r="IC37" s="57"/>
      <c r="ID37" s="57"/>
      <c r="IE37" s="57"/>
      <c r="IF37" s="57"/>
      <c r="IG37" s="57"/>
      <c r="IH37" s="57"/>
      <c r="II37" s="57"/>
      <c r="IJ37" s="57"/>
      <c r="IK37" s="57"/>
      <c r="IL37" s="57"/>
      <c r="IM37" s="57"/>
      <c r="IN37" s="57"/>
      <c r="IO37" s="57"/>
      <c r="IP37" s="57"/>
      <c r="IQ37" s="57"/>
    </row>
    <row r="38" spans="1:251" ht="15" hidden="1" customHeight="1" x14ac:dyDescent="0.25">
      <c r="A38" s="2"/>
      <c r="B38" s="3" t="s">
        <v>4</v>
      </c>
      <c r="C38" s="45">
        <v>0</v>
      </c>
      <c r="D38" s="16">
        <v>0</v>
      </c>
      <c r="E38" s="16">
        <v>0</v>
      </c>
      <c r="F38" s="16">
        <v>0</v>
      </c>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c r="FC38" s="57"/>
      <c r="FD38" s="57"/>
      <c r="FE38" s="57"/>
      <c r="FF38" s="57"/>
      <c r="FG38" s="57"/>
      <c r="FH38" s="57"/>
      <c r="FI38" s="57"/>
      <c r="FJ38" s="57"/>
      <c r="FK38" s="57"/>
      <c r="FL38" s="57"/>
      <c r="FM38" s="57"/>
      <c r="FN38" s="57"/>
      <c r="FO38" s="57"/>
      <c r="FP38" s="57"/>
      <c r="FQ38" s="57"/>
      <c r="FR38" s="57"/>
      <c r="FS38" s="57"/>
      <c r="FT38" s="57"/>
      <c r="FU38" s="57"/>
      <c r="FV38" s="57"/>
      <c r="FW38" s="57"/>
      <c r="FX38" s="57"/>
      <c r="FY38" s="57"/>
      <c r="FZ38" s="57"/>
      <c r="GA38" s="57"/>
      <c r="GB38" s="57"/>
      <c r="GC38" s="57"/>
      <c r="GD38" s="57"/>
      <c r="GE38" s="57"/>
      <c r="GF38" s="57"/>
      <c r="GG38" s="57"/>
      <c r="GH38" s="57"/>
      <c r="GI38" s="57"/>
      <c r="GJ38" s="57"/>
      <c r="GK38" s="57"/>
      <c r="GL38" s="57"/>
      <c r="GM38" s="57"/>
      <c r="GN38" s="57"/>
      <c r="GO38" s="57"/>
      <c r="GP38" s="57"/>
      <c r="GQ38" s="57"/>
      <c r="GR38" s="57"/>
      <c r="GS38" s="57"/>
      <c r="GT38" s="57"/>
      <c r="GU38" s="57"/>
      <c r="GV38" s="57"/>
      <c r="GW38" s="57"/>
      <c r="GX38" s="57"/>
      <c r="GY38" s="57"/>
      <c r="GZ38" s="57"/>
      <c r="HA38" s="57"/>
      <c r="HB38" s="57"/>
      <c r="HC38" s="57"/>
      <c r="HD38" s="57"/>
      <c r="HE38" s="57"/>
      <c r="HF38" s="57"/>
      <c r="HG38" s="57"/>
      <c r="HH38" s="57"/>
      <c r="HI38" s="57"/>
      <c r="HJ38" s="57"/>
      <c r="HK38" s="57"/>
      <c r="HL38" s="57"/>
      <c r="HM38" s="57"/>
      <c r="HN38" s="57"/>
      <c r="HO38" s="57"/>
      <c r="HP38" s="57"/>
      <c r="HQ38" s="57"/>
      <c r="HR38" s="57"/>
      <c r="HS38" s="57"/>
      <c r="HT38" s="57"/>
      <c r="HU38" s="57"/>
      <c r="HV38" s="57"/>
      <c r="HW38" s="57"/>
      <c r="HX38" s="57"/>
      <c r="HY38" s="57"/>
      <c r="HZ38" s="57"/>
      <c r="IA38" s="57"/>
      <c r="IB38" s="57"/>
      <c r="IC38" s="57"/>
      <c r="ID38" s="57"/>
      <c r="IE38" s="57"/>
      <c r="IF38" s="57"/>
      <c r="IG38" s="57"/>
      <c r="IH38" s="57"/>
      <c r="II38" s="57"/>
      <c r="IJ38" s="57"/>
      <c r="IK38" s="57"/>
      <c r="IL38" s="57"/>
      <c r="IM38" s="57"/>
      <c r="IN38" s="57"/>
      <c r="IO38" s="57"/>
      <c r="IP38" s="57"/>
      <c r="IQ38" s="57"/>
    </row>
    <row r="39" spans="1:251" ht="15" hidden="1" customHeight="1" x14ac:dyDescent="0.25">
      <c r="A39" s="2"/>
      <c r="B39" s="3" t="s">
        <v>20</v>
      </c>
      <c r="C39" s="16">
        <v>0</v>
      </c>
      <c r="D39" s="16">
        <v>0</v>
      </c>
      <c r="E39" s="16">
        <v>0</v>
      </c>
      <c r="F39" s="16">
        <v>0</v>
      </c>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c r="FC39" s="57"/>
      <c r="FD39" s="57"/>
      <c r="FE39" s="57"/>
      <c r="FF39" s="57"/>
      <c r="FG39" s="57"/>
      <c r="FH39" s="57"/>
      <c r="FI39" s="57"/>
      <c r="FJ39" s="57"/>
      <c r="FK39" s="57"/>
      <c r="FL39" s="57"/>
      <c r="FM39" s="57"/>
      <c r="FN39" s="57"/>
      <c r="FO39" s="57"/>
      <c r="FP39" s="57"/>
      <c r="FQ39" s="57"/>
      <c r="FR39" s="57"/>
      <c r="FS39" s="57"/>
      <c r="FT39" s="57"/>
      <c r="FU39" s="57"/>
      <c r="FV39" s="57"/>
      <c r="FW39" s="57"/>
      <c r="FX39" s="57"/>
      <c r="FY39" s="57"/>
      <c r="FZ39" s="57"/>
      <c r="GA39" s="57"/>
      <c r="GB39" s="57"/>
      <c r="GC39" s="57"/>
      <c r="GD39" s="57"/>
      <c r="GE39" s="57"/>
      <c r="GF39" s="57"/>
      <c r="GG39" s="57"/>
      <c r="GH39" s="57"/>
      <c r="GI39" s="57"/>
      <c r="GJ39" s="57"/>
      <c r="GK39" s="57"/>
      <c r="GL39" s="57"/>
      <c r="GM39" s="57"/>
      <c r="GN39" s="57"/>
      <c r="GO39" s="57"/>
      <c r="GP39" s="57"/>
      <c r="GQ39" s="57"/>
      <c r="GR39" s="57"/>
      <c r="GS39" s="57"/>
      <c r="GT39" s="57"/>
      <c r="GU39" s="57"/>
      <c r="GV39" s="57"/>
      <c r="GW39" s="57"/>
      <c r="GX39" s="57"/>
      <c r="GY39" s="57"/>
      <c r="GZ39" s="57"/>
      <c r="HA39" s="57"/>
      <c r="HB39" s="57"/>
      <c r="HC39" s="57"/>
      <c r="HD39" s="57"/>
      <c r="HE39" s="57"/>
      <c r="HF39" s="57"/>
      <c r="HG39" s="57"/>
      <c r="HH39" s="57"/>
      <c r="HI39" s="57"/>
      <c r="HJ39" s="57"/>
      <c r="HK39" s="57"/>
      <c r="HL39" s="57"/>
      <c r="HM39" s="57"/>
      <c r="HN39" s="57"/>
      <c r="HO39" s="57"/>
      <c r="HP39" s="57"/>
      <c r="HQ39" s="57"/>
      <c r="HR39" s="57"/>
      <c r="HS39" s="57"/>
      <c r="HT39" s="57"/>
      <c r="HU39" s="57"/>
      <c r="HV39" s="57"/>
      <c r="HW39" s="57"/>
      <c r="HX39" s="57"/>
      <c r="HY39" s="57"/>
      <c r="HZ39" s="57"/>
      <c r="IA39" s="57"/>
      <c r="IB39" s="57"/>
      <c r="IC39" s="57"/>
      <c r="ID39" s="57"/>
      <c r="IE39" s="57"/>
      <c r="IF39" s="57"/>
      <c r="IG39" s="57"/>
      <c r="IH39" s="57"/>
      <c r="II39" s="57"/>
      <c r="IJ39" s="57"/>
      <c r="IK39" s="57"/>
      <c r="IL39" s="57"/>
      <c r="IM39" s="57"/>
      <c r="IN39" s="57"/>
      <c r="IO39" s="57"/>
      <c r="IP39" s="57"/>
      <c r="IQ39" s="57"/>
    </row>
    <row r="40" spans="1:251" ht="15" hidden="1" customHeight="1" x14ac:dyDescent="0.25">
      <c r="A40" s="2"/>
      <c r="B40" s="3" t="s">
        <v>21</v>
      </c>
      <c r="C40" s="16">
        <v>0</v>
      </c>
      <c r="D40" s="16">
        <v>0</v>
      </c>
      <c r="E40" s="16">
        <v>0</v>
      </c>
      <c r="F40" s="16">
        <v>0</v>
      </c>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c r="FC40" s="57"/>
      <c r="FD40" s="57"/>
      <c r="FE40" s="57"/>
      <c r="FF40" s="57"/>
      <c r="FG40" s="57"/>
      <c r="FH40" s="57"/>
      <c r="FI40" s="57"/>
      <c r="FJ40" s="57"/>
      <c r="FK40" s="57"/>
      <c r="FL40" s="57"/>
      <c r="FM40" s="57"/>
      <c r="FN40" s="57"/>
      <c r="FO40" s="57"/>
      <c r="FP40" s="57"/>
      <c r="FQ40" s="57"/>
      <c r="FR40" s="57"/>
      <c r="FS40" s="57"/>
      <c r="FT40" s="57"/>
      <c r="FU40" s="57"/>
      <c r="FV40" s="57"/>
      <c r="FW40" s="57"/>
      <c r="FX40" s="57"/>
      <c r="FY40" s="57"/>
      <c r="FZ40" s="57"/>
      <c r="GA40" s="57"/>
      <c r="GB40" s="57"/>
      <c r="GC40" s="57"/>
      <c r="GD40" s="57"/>
      <c r="GE40" s="57"/>
      <c r="GF40" s="57"/>
      <c r="GG40" s="57"/>
      <c r="GH40" s="57"/>
      <c r="GI40" s="57"/>
      <c r="GJ40" s="57"/>
      <c r="GK40" s="57"/>
      <c r="GL40" s="57"/>
      <c r="GM40" s="57"/>
      <c r="GN40" s="57"/>
      <c r="GO40" s="57"/>
      <c r="GP40" s="57"/>
      <c r="GQ40" s="57"/>
      <c r="GR40" s="57"/>
      <c r="GS40" s="57"/>
      <c r="GT40" s="57"/>
      <c r="GU40" s="57"/>
      <c r="GV40" s="57"/>
      <c r="GW40" s="57"/>
      <c r="GX40" s="57"/>
      <c r="GY40" s="57"/>
      <c r="GZ40" s="57"/>
      <c r="HA40" s="57"/>
      <c r="HB40" s="57"/>
      <c r="HC40" s="57"/>
      <c r="HD40" s="57"/>
      <c r="HE40" s="57"/>
      <c r="HF40" s="57"/>
      <c r="HG40" s="57"/>
      <c r="HH40" s="57"/>
      <c r="HI40" s="57"/>
      <c r="HJ40" s="57"/>
      <c r="HK40" s="57"/>
      <c r="HL40" s="57"/>
      <c r="HM40" s="57"/>
      <c r="HN40" s="57"/>
      <c r="HO40" s="57"/>
      <c r="HP40" s="57"/>
      <c r="HQ40" s="57"/>
      <c r="HR40" s="57"/>
      <c r="HS40" s="57"/>
      <c r="HT40" s="57"/>
      <c r="HU40" s="57"/>
      <c r="HV40" s="57"/>
      <c r="HW40" s="57"/>
      <c r="HX40" s="57"/>
      <c r="HY40" s="57"/>
      <c r="HZ40" s="57"/>
      <c r="IA40" s="57"/>
      <c r="IB40" s="57"/>
      <c r="IC40" s="57"/>
      <c r="ID40" s="57"/>
      <c r="IE40" s="57"/>
      <c r="IF40" s="57"/>
      <c r="IG40" s="57"/>
      <c r="IH40" s="57"/>
      <c r="II40" s="57"/>
      <c r="IJ40" s="57"/>
      <c r="IK40" s="57"/>
      <c r="IL40" s="57"/>
      <c r="IM40" s="57"/>
      <c r="IN40" s="57"/>
      <c r="IO40" s="57"/>
      <c r="IP40" s="57"/>
      <c r="IQ40" s="57"/>
    </row>
    <row r="41" spans="1:251" ht="15" hidden="1" customHeight="1" x14ac:dyDescent="0.25">
      <c r="A41" s="2"/>
      <c r="B41" s="3" t="s">
        <v>6</v>
      </c>
      <c r="C41" s="16">
        <v>0</v>
      </c>
      <c r="D41" s="16">
        <v>0</v>
      </c>
      <c r="E41" s="16">
        <v>0</v>
      </c>
      <c r="F41" s="16">
        <v>0</v>
      </c>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c r="FC41" s="57"/>
      <c r="FD41" s="57"/>
      <c r="FE41" s="57"/>
      <c r="FF41" s="57"/>
      <c r="FG41" s="57"/>
      <c r="FH41" s="57"/>
      <c r="FI41" s="57"/>
      <c r="FJ41" s="57"/>
      <c r="FK41" s="57"/>
      <c r="FL41" s="57"/>
      <c r="FM41" s="57"/>
      <c r="FN41" s="57"/>
      <c r="FO41" s="57"/>
      <c r="FP41" s="57"/>
      <c r="FQ41" s="57"/>
      <c r="FR41" s="57"/>
      <c r="FS41" s="57"/>
      <c r="FT41" s="57"/>
      <c r="FU41" s="57"/>
      <c r="FV41" s="57"/>
      <c r="FW41" s="57"/>
      <c r="FX41" s="57"/>
      <c r="FY41" s="57"/>
      <c r="FZ41" s="57"/>
      <c r="GA41" s="57"/>
      <c r="GB41" s="57"/>
      <c r="GC41" s="57"/>
      <c r="GD41" s="57"/>
      <c r="GE41" s="57"/>
      <c r="GF41" s="57"/>
      <c r="GG41" s="57"/>
      <c r="GH41" s="57"/>
      <c r="GI41" s="57"/>
      <c r="GJ41" s="57"/>
      <c r="GK41" s="57"/>
      <c r="GL41" s="57"/>
      <c r="GM41" s="57"/>
      <c r="GN41" s="57"/>
      <c r="GO41" s="57"/>
      <c r="GP41" s="57"/>
      <c r="GQ41" s="57"/>
      <c r="GR41" s="57"/>
      <c r="GS41" s="57"/>
      <c r="GT41" s="57"/>
      <c r="GU41" s="57"/>
      <c r="GV41" s="57"/>
      <c r="GW41" s="57"/>
      <c r="GX41" s="57"/>
      <c r="GY41" s="57"/>
      <c r="GZ41" s="57"/>
      <c r="HA41" s="57"/>
      <c r="HB41" s="57"/>
      <c r="HC41" s="57"/>
      <c r="HD41" s="57"/>
      <c r="HE41" s="57"/>
      <c r="HF41" s="57"/>
      <c r="HG41" s="57"/>
      <c r="HH41" s="57"/>
      <c r="HI41" s="57"/>
      <c r="HJ41" s="57"/>
      <c r="HK41" s="57"/>
      <c r="HL41" s="57"/>
      <c r="HM41" s="57"/>
      <c r="HN41" s="57"/>
      <c r="HO41" s="57"/>
      <c r="HP41" s="57"/>
      <c r="HQ41" s="57"/>
      <c r="HR41" s="57"/>
      <c r="HS41" s="57"/>
      <c r="HT41" s="57"/>
      <c r="HU41" s="57"/>
      <c r="HV41" s="57"/>
      <c r="HW41" s="57"/>
      <c r="HX41" s="57"/>
      <c r="HY41" s="57"/>
      <c r="HZ41" s="57"/>
      <c r="IA41" s="57"/>
      <c r="IB41" s="57"/>
      <c r="IC41" s="57"/>
      <c r="ID41" s="57"/>
      <c r="IE41" s="57"/>
      <c r="IF41" s="57"/>
      <c r="IG41" s="57"/>
      <c r="IH41" s="57"/>
      <c r="II41" s="57"/>
      <c r="IJ41" s="57"/>
      <c r="IK41" s="57"/>
      <c r="IL41" s="57"/>
      <c r="IM41" s="57"/>
      <c r="IN41" s="57"/>
      <c r="IO41" s="57"/>
      <c r="IP41" s="57"/>
      <c r="IQ41" s="57"/>
    </row>
    <row r="42" spans="1:251" ht="15" hidden="1" customHeight="1" x14ac:dyDescent="0.25">
      <c r="A42" s="17"/>
      <c r="B42" s="18" t="s">
        <v>22</v>
      </c>
      <c r="C42" s="19">
        <v>0</v>
      </c>
      <c r="D42" s="19">
        <v>0</v>
      </c>
      <c r="E42" s="19">
        <v>0</v>
      </c>
      <c r="F42" s="19">
        <v>0</v>
      </c>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57"/>
      <c r="CE42" s="57"/>
      <c r="CF42" s="57"/>
      <c r="CG42" s="57"/>
      <c r="CH42" s="57"/>
      <c r="CI42" s="57"/>
      <c r="CJ42" s="57"/>
      <c r="CK42" s="57"/>
      <c r="CL42" s="57"/>
      <c r="CM42" s="57"/>
      <c r="CN42" s="57"/>
      <c r="CO42" s="57"/>
      <c r="CP42" s="57"/>
      <c r="CQ42" s="57"/>
      <c r="CR42" s="57"/>
      <c r="CS42" s="57"/>
      <c r="CT42" s="57"/>
      <c r="CU42" s="57"/>
      <c r="CV42" s="57"/>
      <c r="CW42" s="57"/>
      <c r="CX42" s="57"/>
      <c r="CY42" s="57"/>
      <c r="CZ42" s="57"/>
      <c r="DA42" s="57"/>
      <c r="DB42" s="57"/>
      <c r="DC42" s="57"/>
      <c r="DD42" s="57"/>
      <c r="DE42" s="57"/>
      <c r="DF42" s="57"/>
      <c r="DG42" s="57"/>
      <c r="DH42" s="57"/>
      <c r="DI42" s="57"/>
      <c r="DJ42" s="57"/>
      <c r="DK42" s="57"/>
      <c r="DL42" s="57"/>
      <c r="DM42" s="57"/>
      <c r="DN42" s="57"/>
      <c r="DO42" s="57"/>
      <c r="DP42" s="57"/>
      <c r="DQ42" s="57"/>
      <c r="DR42" s="57"/>
      <c r="DS42" s="57"/>
      <c r="DT42" s="57"/>
      <c r="DU42" s="57"/>
      <c r="DV42" s="57"/>
      <c r="DW42" s="57"/>
      <c r="DX42" s="57"/>
      <c r="DY42" s="57"/>
      <c r="DZ42" s="57"/>
      <c r="EA42" s="57"/>
      <c r="EB42" s="57"/>
      <c r="EC42" s="57"/>
      <c r="ED42" s="57"/>
      <c r="EE42" s="57"/>
      <c r="EF42" s="57"/>
      <c r="EG42" s="57"/>
      <c r="EH42" s="57"/>
      <c r="EI42" s="57"/>
      <c r="EJ42" s="57"/>
      <c r="EK42" s="57"/>
      <c r="EL42" s="57"/>
      <c r="EM42" s="57"/>
      <c r="EN42" s="57"/>
      <c r="EO42" s="57"/>
      <c r="EP42" s="57"/>
      <c r="EQ42" s="57"/>
      <c r="ER42" s="57"/>
      <c r="ES42" s="57"/>
      <c r="ET42" s="57"/>
      <c r="EU42" s="57"/>
      <c r="EV42" s="57"/>
      <c r="EW42" s="57"/>
      <c r="EX42" s="57"/>
      <c r="EY42" s="57"/>
      <c r="EZ42" s="57"/>
      <c r="FA42" s="57"/>
      <c r="FB42" s="57"/>
      <c r="FC42" s="57"/>
      <c r="FD42" s="57"/>
      <c r="FE42" s="57"/>
      <c r="FF42" s="57"/>
      <c r="FG42" s="57"/>
      <c r="FH42" s="57"/>
      <c r="FI42" s="57"/>
      <c r="FJ42" s="57"/>
      <c r="FK42" s="57"/>
      <c r="FL42" s="57"/>
      <c r="FM42" s="57"/>
      <c r="FN42" s="57"/>
      <c r="FO42" s="57"/>
      <c r="FP42" s="57"/>
      <c r="FQ42" s="57"/>
      <c r="FR42" s="57"/>
      <c r="FS42" s="57"/>
      <c r="FT42" s="57"/>
      <c r="FU42" s="57"/>
      <c r="FV42" s="57"/>
      <c r="FW42" s="57"/>
      <c r="FX42" s="57"/>
      <c r="FY42" s="57"/>
      <c r="FZ42" s="57"/>
      <c r="GA42" s="57"/>
      <c r="GB42" s="57"/>
      <c r="GC42" s="57"/>
      <c r="GD42" s="57"/>
      <c r="GE42" s="57"/>
      <c r="GF42" s="57"/>
      <c r="GG42" s="57"/>
      <c r="GH42" s="57"/>
      <c r="GI42" s="57"/>
      <c r="GJ42" s="57"/>
      <c r="GK42" s="57"/>
      <c r="GL42" s="57"/>
      <c r="GM42" s="57"/>
      <c r="GN42" s="57"/>
      <c r="GO42" s="57"/>
      <c r="GP42" s="57"/>
      <c r="GQ42" s="57"/>
      <c r="GR42" s="57"/>
      <c r="GS42" s="57"/>
      <c r="GT42" s="57"/>
      <c r="GU42" s="57"/>
      <c r="GV42" s="57"/>
      <c r="GW42" s="57"/>
      <c r="GX42" s="57"/>
      <c r="GY42" s="57"/>
      <c r="GZ42" s="57"/>
      <c r="HA42" s="57"/>
      <c r="HB42" s="57"/>
      <c r="HC42" s="57"/>
      <c r="HD42" s="57"/>
      <c r="HE42" s="57"/>
      <c r="HF42" s="57"/>
      <c r="HG42" s="57"/>
      <c r="HH42" s="57"/>
      <c r="HI42" s="57"/>
      <c r="HJ42" s="57"/>
      <c r="HK42" s="57"/>
      <c r="HL42" s="57"/>
      <c r="HM42" s="57"/>
      <c r="HN42" s="57"/>
      <c r="HO42" s="57"/>
      <c r="HP42" s="57"/>
      <c r="HQ42" s="57"/>
      <c r="HR42" s="57"/>
      <c r="HS42" s="57"/>
      <c r="HT42" s="57"/>
      <c r="HU42" s="57"/>
      <c r="HV42" s="57"/>
      <c r="HW42" s="57"/>
      <c r="HX42" s="57"/>
      <c r="HY42" s="57"/>
      <c r="HZ42" s="57"/>
      <c r="IA42" s="57"/>
      <c r="IB42" s="57"/>
      <c r="IC42" s="57"/>
      <c r="ID42" s="57"/>
      <c r="IE42" s="57"/>
      <c r="IF42" s="57"/>
      <c r="IG42" s="57"/>
      <c r="IH42" s="57"/>
      <c r="II42" s="57"/>
      <c r="IJ42" s="57"/>
      <c r="IK42" s="57"/>
      <c r="IL42" s="57"/>
      <c r="IM42" s="57"/>
      <c r="IN42" s="57"/>
      <c r="IO42" s="57"/>
      <c r="IP42" s="57"/>
      <c r="IQ42" s="57"/>
    </row>
    <row r="43" spans="1:251" ht="12.6" hidden="1" customHeight="1" x14ac:dyDescent="0.25">
      <c r="A43" s="47"/>
      <c r="B43" s="48" t="s">
        <v>10</v>
      </c>
      <c r="C43" s="46">
        <f>SUM(C38:C42)</f>
        <v>0</v>
      </c>
      <c r="D43" s="46">
        <f>SUM(D38:D42)</f>
        <v>0</v>
      </c>
      <c r="E43" s="46">
        <f>SUM(E38:E42)</f>
        <v>0</v>
      </c>
      <c r="F43" s="46">
        <f>SUM(F38:F42)</f>
        <v>0</v>
      </c>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57"/>
      <c r="CE43" s="57"/>
      <c r="CF43" s="57"/>
      <c r="CG43" s="57"/>
      <c r="CH43" s="57"/>
      <c r="CI43" s="57"/>
      <c r="CJ43" s="57"/>
      <c r="CK43" s="57"/>
      <c r="CL43" s="57"/>
      <c r="CM43" s="57"/>
      <c r="CN43" s="57"/>
      <c r="CO43" s="57"/>
      <c r="CP43" s="57"/>
      <c r="CQ43" s="57"/>
      <c r="CR43" s="57"/>
      <c r="CS43" s="57"/>
      <c r="CT43" s="57"/>
      <c r="CU43" s="57"/>
      <c r="CV43" s="57"/>
      <c r="CW43" s="57"/>
      <c r="CX43" s="57"/>
      <c r="CY43" s="57"/>
      <c r="CZ43" s="57"/>
      <c r="DA43" s="57"/>
      <c r="DB43" s="57"/>
      <c r="DC43" s="57"/>
      <c r="DD43" s="57"/>
      <c r="DE43" s="57"/>
      <c r="DF43" s="57"/>
      <c r="DG43" s="57"/>
      <c r="DH43" s="57"/>
      <c r="DI43" s="57"/>
      <c r="DJ43" s="57"/>
      <c r="DK43" s="57"/>
      <c r="DL43" s="57"/>
      <c r="DM43" s="57"/>
      <c r="DN43" s="57"/>
      <c r="DO43" s="57"/>
      <c r="DP43" s="57"/>
      <c r="DQ43" s="57"/>
      <c r="DR43" s="57"/>
      <c r="DS43" s="57"/>
      <c r="DT43" s="57"/>
      <c r="DU43" s="57"/>
      <c r="DV43" s="57"/>
      <c r="DW43" s="57"/>
      <c r="DX43" s="57"/>
      <c r="DY43" s="57"/>
      <c r="DZ43" s="57"/>
      <c r="EA43" s="57"/>
      <c r="EB43" s="57"/>
      <c r="EC43" s="57"/>
      <c r="ED43" s="57"/>
      <c r="EE43" s="57"/>
      <c r="EF43" s="57"/>
      <c r="EG43" s="57"/>
      <c r="EH43" s="57"/>
      <c r="EI43" s="57"/>
      <c r="EJ43" s="57"/>
      <c r="EK43" s="57"/>
      <c r="EL43" s="57"/>
      <c r="EM43" s="57"/>
      <c r="EN43" s="57"/>
      <c r="EO43" s="57"/>
      <c r="EP43" s="57"/>
      <c r="EQ43" s="57"/>
      <c r="ER43" s="57"/>
      <c r="ES43" s="57"/>
      <c r="ET43" s="57"/>
      <c r="EU43" s="57"/>
      <c r="EV43" s="57"/>
      <c r="EW43" s="57"/>
      <c r="EX43" s="57"/>
      <c r="EY43" s="57"/>
      <c r="EZ43" s="57"/>
      <c r="FA43" s="57"/>
      <c r="FB43" s="57"/>
      <c r="FC43" s="57"/>
      <c r="FD43" s="57"/>
      <c r="FE43" s="57"/>
      <c r="FF43" s="57"/>
      <c r="FG43" s="57"/>
      <c r="FH43" s="57"/>
      <c r="FI43" s="57"/>
      <c r="FJ43" s="57"/>
      <c r="FK43" s="57"/>
      <c r="FL43" s="57"/>
      <c r="FM43" s="57"/>
      <c r="FN43" s="57"/>
      <c r="FO43" s="57"/>
      <c r="FP43" s="57"/>
      <c r="FQ43" s="57"/>
      <c r="FR43" s="57"/>
      <c r="FS43" s="57"/>
      <c r="FT43" s="57"/>
      <c r="FU43" s="57"/>
      <c r="FV43" s="57"/>
      <c r="FW43" s="57"/>
      <c r="FX43" s="57"/>
      <c r="FY43" s="57"/>
      <c r="FZ43" s="57"/>
      <c r="GA43" s="57"/>
      <c r="GB43" s="57"/>
      <c r="GC43" s="57"/>
      <c r="GD43" s="57"/>
      <c r="GE43" s="57"/>
      <c r="GF43" s="57"/>
      <c r="GG43" s="57"/>
      <c r="GH43" s="57"/>
      <c r="GI43" s="57"/>
      <c r="GJ43" s="57"/>
      <c r="GK43" s="57"/>
      <c r="GL43" s="57"/>
      <c r="GM43" s="57"/>
      <c r="GN43" s="57"/>
      <c r="GO43" s="57"/>
      <c r="GP43" s="57"/>
      <c r="GQ43" s="57"/>
      <c r="GR43" s="57"/>
      <c r="GS43" s="57"/>
      <c r="GT43" s="57"/>
      <c r="GU43" s="57"/>
      <c r="GV43" s="57"/>
      <c r="GW43" s="57"/>
      <c r="GX43" s="57"/>
      <c r="GY43" s="57"/>
      <c r="GZ43" s="57"/>
      <c r="HA43" s="57"/>
      <c r="HB43" s="57"/>
      <c r="HC43" s="57"/>
      <c r="HD43" s="57"/>
      <c r="HE43" s="57"/>
      <c r="HF43" s="57"/>
      <c r="HG43" s="57"/>
      <c r="HH43" s="57"/>
      <c r="HI43" s="57"/>
      <c r="HJ43" s="57"/>
      <c r="HK43" s="57"/>
      <c r="HL43" s="57"/>
      <c r="HM43" s="57"/>
      <c r="HN43" s="57"/>
      <c r="HO43" s="57"/>
      <c r="HP43" s="57"/>
      <c r="HQ43" s="57"/>
      <c r="HR43" s="57"/>
      <c r="HS43" s="57"/>
      <c r="HT43" s="57"/>
      <c r="HU43" s="57"/>
      <c r="HV43" s="57"/>
      <c r="HW43" s="57"/>
      <c r="HX43" s="57"/>
      <c r="HY43" s="57"/>
      <c r="HZ43" s="57"/>
      <c r="IA43" s="57"/>
      <c r="IB43" s="57"/>
      <c r="IC43" s="57"/>
      <c r="ID43" s="57"/>
      <c r="IE43" s="57"/>
      <c r="IF43" s="57"/>
      <c r="IG43" s="57"/>
      <c r="IH43" s="57"/>
      <c r="II43" s="57"/>
      <c r="IJ43" s="57"/>
      <c r="IK43" s="57"/>
      <c r="IL43" s="57"/>
      <c r="IM43" s="57"/>
      <c r="IN43" s="57"/>
      <c r="IO43" s="57"/>
      <c r="IP43" s="57"/>
      <c r="IQ43" s="57"/>
    </row>
    <row r="48" spans="1:251" ht="14.1" customHeight="1" x14ac:dyDescent="0.2">
      <c r="IQ48"/>
    </row>
  </sheetData>
  <phoneticPr fontId="18" type="noConversion"/>
  <pageMargins left="0.25" right="0.25" top="0.5" bottom="0.5" header="0.3" footer="0.3"/>
  <pageSetup firstPageNumber="2" fitToHeight="0" orientation="landscape" useFirstPageNumber="1" r:id="rId1"/>
  <headerFooter>
    <oddFooter>&amp;C&amp;"Helvetica,Regular"&amp;12&amp;K000000&amp;P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IR248"/>
  <sheetViews>
    <sheetView showGridLines="0" zoomScaleNormal="100" workbookViewId="0">
      <pane ySplit="1" topLeftCell="A2" activePane="bottomLeft" state="frozen"/>
      <selection pane="bottomLeft" activeCell="D46" sqref="D46:E64"/>
    </sheetView>
  </sheetViews>
  <sheetFormatPr defaultColWidth="8.85546875" defaultRowHeight="14.1" customHeight="1" x14ac:dyDescent="0.25"/>
  <cols>
    <col min="1" max="1" width="15.42578125" style="72" customWidth="1"/>
    <col min="2" max="2" width="36" style="72" customWidth="1"/>
    <col min="3" max="5" width="11.42578125" style="72" customWidth="1"/>
    <col min="6" max="6" width="10.42578125" style="72" customWidth="1"/>
    <col min="7" max="7" width="10.140625" style="72" customWidth="1"/>
    <col min="8" max="252" width="8.85546875" style="72" customWidth="1"/>
    <col min="253" max="16384" width="8.85546875" style="73"/>
  </cols>
  <sheetData>
    <row r="1" spans="1:12" ht="45.75" customHeight="1" x14ac:dyDescent="0.25">
      <c r="A1" s="107" t="s">
        <v>33</v>
      </c>
      <c r="B1" s="107" t="s">
        <v>34</v>
      </c>
      <c r="C1" s="187" t="s">
        <v>128</v>
      </c>
      <c r="D1" s="187" t="s">
        <v>446</v>
      </c>
      <c r="E1" s="186" t="s">
        <v>457</v>
      </c>
      <c r="F1" s="186" t="s">
        <v>334</v>
      </c>
    </row>
    <row r="2" spans="1:12" ht="15.6" customHeight="1" x14ac:dyDescent="0.25">
      <c r="A2" s="145" t="s">
        <v>37</v>
      </c>
      <c r="B2" s="146"/>
      <c r="C2" s="147"/>
      <c r="D2" s="147"/>
      <c r="E2" s="147"/>
      <c r="F2" s="147"/>
      <c r="G2" s="88"/>
      <c r="H2" s="88"/>
    </row>
    <row r="3" spans="1:12" ht="15.6" customHeight="1" x14ac:dyDescent="0.25">
      <c r="A3" s="129"/>
      <c r="B3" s="148"/>
      <c r="C3" s="149"/>
      <c r="D3" s="149"/>
      <c r="E3" s="149"/>
      <c r="F3" s="150"/>
      <c r="G3" s="89"/>
      <c r="H3" s="90"/>
      <c r="I3" s="88"/>
      <c r="J3" s="88"/>
      <c r="K3" s="88"/>
    </row>
    <row r="4" spans="1:12" ht="15" x14ac:dyDescent="0.25">
      <c r="A4" s="151" t="s">
        <v>430</v>
      </c>
      <c r="B4" s="113" t="s">
        <v>431</v>
      </c>
      <c r="C4" s="149">
        <v>500000</v>
      </c>
      <c r="D4" s="149">
        <v>1323834</v>
      </c>
      <c r="E4" s="193">
        <v>1283488</v>
      </c>
      <c r="F4" s="122">
        <f t="shared" ref="F4:F9" si="0">SUM(E4)-(D4)</f>
        <v>-40346</v>
      </c>
      <c r="G4" s="89"/>
      <c r="H4" s="88"/>
      <c r="I4" s="88"/>
      <c r="J4" s="88"/>
      <c r="K4" s="88"/>
    </row>
    <row r="5" spans="1:12" ht="15" x14ac:dyDescent="0.25">
      <c r="A5" s="151" t="s">
        <v>432</v>
      </c>
      <c r="B5" s="113" t="s">
        <v>435</v>
      </c>
      <c r="C5" s="149">
        <v>602195</v>
      </c>
      <c r="D5" s="149">
        <v>0</v>
      </c>
      <c r="E5" s="193">
        <v>0</v>
      </c>
      <c r="F5" s="122">
        <f t="shared" si="0"/>
        <v>0</v>
      </c>
      <c r="G5" s="88"/>
      <c r="H5" s="88"/>
      <c r="I5" s="88"/>
      <c r="J5" s="89"/>
      <c r="K5" s="89"/>
      <c r="L5" s="89"/>
    </row>
    <row r="6" spans="1:12" ht="15" x14ac:dyDescent="0.25">
      <c r="A6" s="151" t="s">
        <v>433</v>
      </c>
      <c r="B6" s="113" t="s">
        <v>436</v>
      </c>
      <c r="C6" s="149">
        <v>117000</v>
      </c>
      <c r="D6" s="149">
        <v>117000</v>
      </c>
      <c r="E6" s="193">
        <v>0</v>
      </c>
      <c r="F6" s="122">
        <f t="shared" si="0"/>
        <v>-117000</v>
      </c>
      <c r="G6" s="88"/>
      <c r="H6" s="88"/>
      <c r="I6" s="88"/>
      <c r="J6" s="89"/>
      <c r="K6" s="90"/>
      <c r="L6" s="89"/>
    </row>
    <row r="7" spans="1:12" ht="15" x14ac:dyDescent="0.25">
      <c r="A7" s="151" t="s">
        <v>434</v>
      </c>
      <c r="B7" s="113" t="s">
        <v>437</v>
      </c>
      <c r="C7" s="149">
        <v>600000</v>
      </c>
      <c r="D7" s="149">
        <v>0</v>
      </c>
      <c r="E7" s="193">
        <v>0</v>
      </c>
      <c r="F7" s="122">
        <f t="shared" si="0"/>
        <v>0</v>
      </c>
      <c r="H7" s="88"/>
      <c r="I7" s="88"/>
      <c r="J7" s="89"/>
      <c r="K7" s="90"/>
      <c r="L7" s="89"/>
    </row>
    <row r="8" spans="1:12" ht="15" x14ac:dyDescent="0.25">
      <c r="A8" s="151" t="s">
        <v>438</v>
      </c>
      <c r="B8" s="113" t="s">
        <v>439</v>
      </c>
      <c r="C8" s="149">
        <v>0</v>
      </c>
      <c r="D8" s="149">
        <v>0</v>
      </c>
      <c r="E8" s="193">
        <v>0</v>
      </c>
      <c r="F8" s="122">
        <f t="shared" si="0"/>
        <v>0</v>
      </c>
      <c r="G8" s="88"/>
      <c r="H8" s="88"/>
      <c r="I8" s="88"/>
      <c r="J8" s="89"/>
      <c r="K8" s="90"/>
      <c r="L8" s="89"/>
    </row>
    <row r="9" spans="1:12" ht="15" x14ac:dyDescent="0.25">
      <c r="A9" s="129"/>
      <c r="B9" s="148"/>
      <c r="C9" s="153">
        <f>SUM(C4:C8)</f>
        <v>1819195</v>
      </c>
      <c r="D9" s="153">
        <f>SUM(D4:D8)</f>
        <v>1440834</v>
      </c>
      <c r="E9" s="194">
        <f>SUM(E4:E8)</f>
        <v>1283488</v>
      </c>
      <c r="F9" s="122">
        <f t="shared" si="0"/>
        <v>-157346</v>
      </c>
      <c r="G9" s="88"/>
      <c r="H9" s="88"/>
      <c r="I9" s="88"/>
      <c r="J9" s="89"/>
      <c r="K9" s="90"/>
      <c r="L9" s="89"/>
    </row>
    <row r="10" spans="1:12" ht="15" x14ac:dyDescent="0.25">
      <c r="A10" s="129"/>
      <c r="B10" s="148"/>
      <c r="C10" s="149"/>
      <c r="D10" s="149"/>
      <c r="E10" s="193"/>
      <c r="F10" s="152"/>
      <c r="G10" s="88"/>
      <c r="H10" s="88"/>
      <c r="I10" s="88"/>
      <c r="J10" s="89"/>
      <c r="K10" s="90"/>
      <c r="L10" s="89"/>
    </row>
    <row r="11" spans="1:12" ht="15" x14ac:dyDescent="0.25">
      <c r="A11" s="129" t="s">
        <v>268</v>
      </c>
      <c r="B11" s="155" t="s">
        <v>459</v>
      </c>
      <c r="C11" s="112">
        <v>107100</v>
      </c>
      <c r="D11" s="149">
        <v>84733</v>
      </c>
      <c r="E11" s="203">
        <v>20000</v>
      </c>
      <c r="F11" s="122">
        <f t="shared" ref="F11:F17" si="1">SUM(E11)-(D11)</f>
        <v>-64733</v>
      </c>
      <c r="G11" s="97"/>
      <c r="H11" s="88"/>
      <c r="I11" s="88"/>
      <c r="J11" s="89"/>
      <c r="K11" s="90"/>
      <c r="L11" s="89"/>
    </row>
    <row r="12" spans="1:12" ht="15" x14ac:dyDescent="0.25">
      <c r="A12" s="129" t="s">
        <v>269</v>
      </c>
      <c r="B12" s="155" t="s">
        <v>460</v>
      </c>
      <c r="C12" s="112">
        <v>48900</v>
      </c>
      <c r="D12" s="149">
        <v>52000</v>
      </c>
      <c r="E12" s="193">
        <v>52000</v>
      </c>
      <c r="F12" s="122">
        <f t="shared" si="1"/>
        <v>0</v>
      </c>
      <c r="G12" s="97"/>
      <c r="H12" s="88"/>
      <c r="I12" s="88"/>
      <c r="J12" s="89"/>
      <c r="K12" s="90"/>
      <c r="L12" s="89"/>
    </row>
    <row r="13" spans="1:12" ht="15" x14ac:dyDescent="0.25">
      <c r="A13" s="129" t="s">
        <v>270</v>
      </c>
      <c r="B13" s="156" t="s">
        <v>429</v>
      </c>
      <c r="C13" s="149">
        <v>13000</v>
      </c>
      <c r="D13" s="149">
        <v>13000</v>
      </c>
      <c r="E13" s="193">
        <v>1500</v>
      </c>
      <c r="F13" s="122">
        <f t="shared" si="1"/>
        <v>-11500</v>
      </c>
      <c r="G13" s="90"/>
      <c r="H13" s="88"/>
      <c r="I13" s="88"/>
      <c r="J13" s="89"/>
      <c r="K13" s="90"/>
      <c r="L13" s="89"/>
    </row>
    <row r="14" spans="1:12" ht="15" x14ac:dyDescent="0.25">
      <c r="A14" s="129" t="s">
        <v>271</v>
      </c>
      <c r="B14" s="155" t="s">
        <v>132</v>
      </c>
      <c r="C14" s="149">
        <v>72500</v>
      </c>
      <c r="D14" s="149">
        <v>95000</v>
      </c>
      <c r="E14" s="193">
        <v>85000</v>
      </c>
      <c r="F14" s="122">
        <f t="shared" si="1"/>
        <v>-10000</v>
      </c>
      <c r="G14" s="90"/>
      <c r="H14" s="88"/>
      <c r="I14" s="88"/>
      <c r="J14" s="89"/>
      <c r="K14" s="89"/>
      <c r="L14" s="89"/>
    </row>
    <row r="15" spans="1:12" ht="15" x14ac:dyDescent="0.25">
      <c r="A15" s="129" t="s">
        <v>272</v>
      </c>
      <c r="B15" s="155" t="s">
        <v>133</v>
      </c>
      <c r="C15" s="149">
        <v>55100</v>
      </c>
      <c r="D15" s="149">
        <v>66000</v>
      </c>
      <c r="E15" s="203">
        <v>58000</v>
      </c>
      <c r="F15" s="122">
        <f t="shared" si="1"/>
        <v>-8000</v>
      </c>
      <c r="G15" s="90"/>
      <c r="H15" s="88"/>
      <c r="I15" s="88"/>
      <c r="J15" s="89"/>
      <c r="K15" s="90"/>
      <c r="L15" s="89"/>
    </row>
    <row r="16" spans="1:12" ht="15" x14ac:dyDescent="0.25">
      <c r="A16" s="129" t="s">
        <v>330</v>
      </c>
      <c r="B16" s="155" t="s">
        <v>197</v>
      </c>
      <c r="C16" s="149">
        <v>0</v>
      </c>
      <c r="D16" s="149">
        <v>26000</v>
      </c>
      <c r="E16" s="193">
        <v>0</v>
      </c>
      <c r="F16" s="122">
        <f t="shared" si="1"/>
        <v>-26000</v>
      </c>
      <c r="G16" s="90"/>
      <c r="H16" s="88"/>
      <c r="I16" s="88"/>
      <c r="J16" s="88"/>
      <c r="K16" s="88"/>
      <c r="L16" s="88"/>
    </row>
    <row r="17" spans="1:252" ht="15" x14ac:dyDescent="0.25">
      <c r="A17" s="129"/>
      <c r="B17" s="155"/>
      <c r="C17" s="153">
        <f>SUM(C11:C16)</f>
        <v>296600</v>
      </c>
      <c r="D17" s="153">
        <f>SUM(D11:D16)</f>
        <v>336733</v>
      </c>
      <c r="E17" s="194">
        <f>SUM(E11:E16)</f>
        <v>216500</v>
      </c>
      <c r="F17" s="122">
        <f t="shared" si="1"/>
        <v>-120233</v>
      </c>
      <c r="G17" s="90"/>
      <c r="H17" s="88"/>
      <c r="I17" s="88"/>
      <c r="J17" s="88"/>
      <c r="K17" s="88"/>
      <c r="L17" s="88"/>
    </row>
    <row r="18" spans="1:252" ht="15" x14ac:dyDescent="0.25">
      <c r="A18" s="129"/>
      <c r="B18" s="155"/>
      <c r="C18" s="149"/>
      <c r="D18" s="149"/>
      <c r="E18" s="193"/>
      <c r="F18" s="152"/>
      <c r="G18" s="90"/>
      <c r="H18" s="88"/>
      <c r="I18" s="88"/>
      <c r="J18" s="88"/>
      <c r="K18" s="88"/>
      <c r="L18" s="88"/>
    </row>
    <row r="19" spans="1:252" ht="15" x14ac:dyDescent="0.25">
      <c r="A19" s="129" t="s">
        <v>273</v>
      </c>
      <c r="B19" s="155" t="s">
        <v>137</v>
      </c>
      <c r="C19" s="112">
        <v>22700</v>
      </c>
      <c r="D19" s="149">
        <v>23381</v>
      </c>
      <c r="E19" s="193">
        <v>17000</v>
      </c>
      <c r="F19" s="122">
        <f t="shared" ref="F19:F34" si="2">SUM(E19)-(D19)</f>
        <v>-6381</v>
      </c>
      <c r="G19" s="97"/>
      <c r="H19" s="88"/>
      <c r="I19" s="88"/>
      <c r="J19" s="88"/>
      <c r="K19" s="88"/>
    </row>
    <row r="20" spans="1:252" ht="15" x14ac:dyDescent="0.25">
      <c r="A20" s="129" t="s">
        <v>274</v>
      </c>
      <c r="B20" s="155" t="s">
        <v>140</v>
      </c>
      <c r="C20" s="112">
        <v>1600</v>
      </c>
      <c r="D20" s="149">
        <v>1650</v>
      </c>
      <c r="E20" s="193">
        <v>1000</v>
      </c>
      <c r="F20" s="122">
        <f t="shared" si="2"/>
        <v>-650</v>
      </c>
      <c r="G20" s="97"/>
      <c r="H20" s="88"/>
      <c r="I20" s="88"/>
      <c r="J20" s="88"/>
      <c r="K20" s="88"/>
    </row>
    <row r="21" spans="1:252" ht="15" customHeight="1" x14ac:dyDescent="0.25">
      <c r="A21" s="129" t="s">
        <v>275</v>
      </c>
      <c r="B21" s="155" t="s">
        <v>146</v>
      </c>
      <c r="C21" s="157">
        <v>22700</v>
      </c>
      <c r="D21" s="158">
        <v>22700</v>
      </c>
      <c r="E21" s="195">
        <v>26500</v>
      </c>
      <c r="F21" s="122">
        <f t="shared" si="2"/>
        <v>3800</v>
      </c>
      <c r="G21" s="98"/>
      <c r="H21" s="88"/>
      <c r="I21" s="88"/>
      <c r="J21" s="88"/>
      <c r="K21" s="88"/>
    </row>
    <row r="22" spans="1:252" ht="15" x14ac:dyDescent="0.25">
      <c r="A22" s="129" t="s">
        <v>276</v>
      </c>
      <c r="B22" s="155" t="s">
        <v>145</v>
      </c>
      <c r="C22" s="112">
        <v>5800</v>
      </c>
      <c r="D22" s="149">
        <v>5120</v>
      </c>
      <c r="E22" s="193">
        <v>0</v>
      </c>
      <c r="F22" s="122">
        <f t="shared" si="2"/>
        <v>-5120</v>
      </c>
      <c r="G22" s="97"/>
      <c r="H22" s="88"/>
      <c r="I22" s="88"/>
      <c r="J22" s="88"/>
      <c r="K22" s="88"/>
    </row>
    <row r="23" spans="1:252" ht="15" x14ac:dyDescent="0.25">
      <c r="A23" s="129" t="s">
        <v>277</v>
      </c>
      <c r="B23" s="155" t="s">
        <v>193</v>
      </c>
      <c r="C23" s="159">
        <v>1100</v>
      </c>
      <c r="D23" s="149">
        <v>2100</v>
      </c>
      <c r="E23" s="193">
        <v>0</v>
      </c>
      <c r="F23" s="122">
        <f t="shared" si="2"/>
        <v>-2100</v>
      </c>
      <c r="G23" s="90"/>
      <c r="H23" s="88"/>
      <c r="I23" s="88"/>
      <c r="J23" s="88"/>
      <c r="K23" s="88"/>
    </row>
    <row r="24" spans="1:252" ht="15" x14ac:dyDescent="0.25">
      <c r="A24" s="129" t="s">
        <v>278</v>
      </c>
      <c r="B24" s="155" t="s">
        <v>149</v>
      </c>
      <c r="C24" s="149">
        <v>50200</v>
      </c>
      <c r="D24" s="149">
        <v>60000</v>
      </c>
      <c r="E24" s="193">
        <v>42000</v>
      </c>
      <c r="F24" s="122">
        <f t="shared" si="2"/>
        <v>-18000</v>
      </c>
      <c r="G24" s="90"/>
      <c r="H24" s="88"/>
      <c r="I24" s="88"/>
      <c r="J24" s="88"/>
      <c r="K24" s="88"/>
    </row>
    <row r="25" spans="1:252" ht="15" x14ac:dyDescent="0.25">
      <c r="A25" s="129" t="s">
        <v>279</v>
      </c>
      <c r="B25" s="155" t="s">
        <v>148</v>
      </c>
      <c r="C25" s="112">
        <v>4800</v>
      </c>
      <c r="D25" s="149">
        <v>4800</v>
      </c>
      <c r="E25" s="193">
        <v>3600</v>
      </c>
      <c r="F25" s="122">
        <f t="shared" si="2"/>
        <v>-1200</v>
      </c>
      <c r="G25" s="97"/>
      <c r="H25" s="88"/>
      <c r="I25" s="88"/>
      <c r="J25" s="88"/>
      <c r="K25" s="88"/>
    </row>
    <row r="26" spans="1:252" ht="15" x14ac:dyDescent="0.25">
      <c r="A26" s="160" t="s">
        <v>443</v>
      </c>
      <c r="B26" s="161" t="s">
        <v>147</v>
      </c>
      <c r="C26" s="149">
        <v>5900</v>
      </c>
      <c r="D26" s="149">
        <v>5900</v>
      </c>
      <c r="E26" s="193"/>
      <c r="F26" s="122">
        <f t="shared" si="2"/>
        <v>-5900</v>
      </c>
      <c r="G26" s="90"/>
      <c r="H26" s="88"/>
      <c r="I26" s="88"/>
      <c r="J26" s="88"/>
      <c r="K26" s="88"/>
    </row>
    <row r="27" spans="1:252" ht="15" x14ac:dyDescent="0.25">
      <c r="A27" s="129" t="s">
        <v>357</v>
      </c>
      <c r="B27" s="161" t="s">
        <v>358</v>
      </c>
      <c r="C27" s="149">
        <v>0</v>
      </c>
      <c r="D27" s="149">
        <v>0</v>
      </c>
      <c r="E27" s="193">
        <v>0</v>
      </c>
      <c r="F27" s="122">
        <f t="shared" si="2"/>
        <v>0</v>
      </c>
      <c r="G27" s="90"/>
      <c r="H27" s="88"/>
      <c r="I27" s="88"/>
      <c r="J27" s="88"/>
      <c r="K27" s="88"/>
    </row>
    <row r="28" spans="1:252" ht="15" x14ac:dyDescent="0.25">
      <c r="A28" s="129" t="s">
        <v>280</v>
      </c>
      <c r="B28" s="155" t="s">
        <v>150</v>
      </c>
      <c r="C28" s="149">
        <v>13700</v>
      </c>
      <c r="D28" s="149">
        <v>13700</v>
      </c>
      <c r="E28" s="193">
        <v>15000</v>
      </c>
      <c r="F28" s="122">
        <f t="shared" si="2"/>
        <v>1300</v>
      </c>
      <c r="H28" s="90"/>
      <c r="I28" s="88"/>
      <c r="J28" s="88"/>
      <c r="K28" s="88"/>
    </row>
    <row r="29" spans="1:252" ht="15" x14ac:dyDescent="0.25">
      <c r="A29" s="129" t="s">
        <v>281</v>
      </c>
      <c r="B29" s="155" t="s">
        <v>204</v>
      </c>
      <c r="C29" s="149">
        <v>500</v>
      </c>
      <c r="D29" s="149">
        <v>500</v>
      </c>
      <c r="E29" s="193">
        <v>300</v>
      </c>
      <c r="F29" s="122">
        <f t="shared" si="2"/>
        <v>-200</v>
      </c>
      <c r="H29" s="90"/>
      <c r="I29" s="88"/>
      <c r="J29" s="88"/>
      <c r="K29" s="88"/>
    </row>
    <row r="30" spans="1:252" s="84" customFormat="1" ht="15" x14ac:dyDescent="0.25">
      <c r="A30" s="129" t="s">
        <v>282</v>
      </c>
      <c r="B30" s="162" t="s">
        <v>151</v>
      </c>
      <c r="C30" s="163">
        <v>8800</v>
      </c>
      <c r="D30" s="163">
        <v>0</v>
      </c>
      <c r="E30" s="196">
        <v>0</v>
      </c>
      <c r="F30" s="122">
        <f t="shared" si="2"/>
        <v>0</v>
      </c>
      <c r="G30" s="100"/>
      <c r="H30" s="99"/>
      <c r="I30" s="99"/>
      <c r="J30" s="99"/>
      <c r="K30" s="99"/>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c r="BJ30" s="83"/>
      <c r="BK30" s="83"/>
      <c r="BL30" s="83"/>
      <c r="BM30" s="83"/>
      <c r="BN30" s="83"/>
      <c r="BO30" s="83"/>
      <c r="BP30" s="83"/>
      <c r="BQ30" s="83"/>
      <c r="BR30" s="83"/>
      <c r="BS30" s="83"/>
      <c r="BT30" s="83"/>
      <c r="BU30" s="83"/>
      <c r="BV30" s="83"/>
      <c r="BW30" s="83"/>
      <c r="BX30" s="83"/>
      <c r="BY30" s="83"/>
      <c r="BZ30" s="83"/>
      <c r="CA30" s="83"/>
      <c r="CB30" s="83"/>
      <c r="CC30" s="83"/>
      <c r="CD30" s="83"/>
      <c r="CE30" s="83"/>
      <c r="CF30" s="83"/>
      <c r="CG30" s="83"/>
      <c r="CH30" s="83"/>
      <c r="CI30" s="83"/>
      <c r="CJ30" s="83"/>
      <c r="CK30" s="83"/>
      <c r="CL30" s="83"/>
      <c r="CM30" s="83"/>
      <c r="CN30" s="83"/>
      <c r="CO30" s="83"/>
      <c r="CP30" s="83"/>
      <c r="CQ30" s="83"/>
      <c r="CR30" s="83"/>
      <c r="CS30" s="83"/>
      <c r="CT30" s="83"/>
      <c r="CU30" s="83"/>
      <c r="CV30" s="83"/>
      <c r="CW30" s="83"/>
      <c r="CX30" s="83"/>
      <c r="CY30" s="83"/>
      <c r="CZ30" s="83"/>
      <c r="DA30" s="83"/>
      <c r="DB30" s="83"/>
      <c r="DC30" s="83"/>
      <c r="DD30" s="83"/>
      <c r="DE30" s="83"/>
      <c r="DF30" s="83"/>
      <c r="DG30" s="83"/>
      <c r="DH30" s="83"/>
      <c r="DI30" s="83"/>
      <c r="DJ30" s="83"/>
      <c r="DK30" s="83"/>
      <c r="DL30" s="83"/>
      <c r="DM30" s="83"/>
      <c r="DN30" s="83"/>
      <c r="DO30" s="83"/>
      <c r="DP30" s="83"/>
      <c r="DQ30" s="83"/>
      <c r="DR30" s="83"/>
      <c r="DS30" s="83"/>
      <c r="DT30" s="83"/>
      <c r="DU30" s="83"/>
      <c r="DV30" s="83"/>
      <c r="DW30" s="83"/>
      <c r="DX30" s="83"/>
      <c r="DY30" s="83"/>
      <c r="DZ30" s="83"/>
      <c r="EA30" s="83"/>
      <c r="EB30" s="83"/>
      <c r="EC30" s="83"/>
      <c r="ED30" s="83"/>
      <c r="EE30" s="83"/>
      <c r="EF30" s="83"/>
      <c r="EG30" s="83"/>
      <c r="EH30" s="83"/>
      <c r="EI30" s="83"/>
      <c r="EJ30" s="83"/>
      <c r="EK30" s="83"/>
      <c r="EL30" s="83"/>
      <c r="EM30" s="83"/>
      <c r="EN30" s="83"/>
      <c r="EO30" s="83"/>
      <c r="EP30" s="83"/>
      <c r="EQ30" s="83"/>
      <c r="ER30" s="83"/>
      <c r="ES30" s="83"/>
      <c r="ET30" s="83"/>
      <c r="EU30" s="83"/>
      <c r="EV30" s="83"/>
      <c r="EW30" s="83"/>
      <c r="EX30" s="83"/>
      <c r="EY30" s="83"/>
      <c r="EZ30" s="83"/>
      <c r="FA30" s="83"/>
      <c r="FB30" s="83"/>
      <c r="FC30" s="83"/>
      <c r="FD30" s="83"/>
      <c r="FE30" s="83"/>
      <c r="FF30" s="83"/>
      <c r="FG30" s="83"/>
      <c r="FH30" s="83"/>
      <c r="FI30" s="83"/>
      <c r="FJ30" s="83"/>
      <c r="FK30" s="83"/>
      <c r="FL30" s="83"/>
      <c r="FM30" s="83"/>
      <c r="FN30" s="83"/>
      <c r="FO30" s="83"/>
      <c r="FP30" s="83"/>
      <c r="FQ30" s="83"/>
      <c r="FR30" s="83"/>
      <c r="FS30" s="83"/>
      <c r="FT30" s="83"/>
      <c r="FU30" s="83"/>
      <c r="FV30" s="83"/>
      <c r="FW30" s="83"/>
      <c r="FX30" s="83"/>
      <c r="FY30" s="83"/>
      <c r="FZ30" s="83"/>
      <c r="GA30" s="83"/>
      <c r="GB30" s="83"/>
      <c r="GC30" s="83"/>
      <c r="GD30" s="83"/>
      <c r="GE30" s="83"/>
      <c r="GF30" s="83"/>
      <c r="GG30" s="83"/>
      <c r="GH30" s="83"/>
      <c r="GI30" s="83"/>
      <c r="GJ30" s="83"/>
      <c r="GK30" s="83"/>
      <c r="GL30" s="83"/>
      <c r="GM30" s="83"/>
      <c r="GN30" s="83"/>
      <c r="GO30" s="83"/>
      <c r="GP30" s="83"/>
      <c r="GQ30" s="83"/>
      <c r="GR30" s="83"/>
      <c r="GS30" s="83"/>
      <c r="GT30" s="83"/>
      <c r="GU30" s="83"/>
      <c r="GV30" s="83"/>
      <c r="GW30" s="83"/>
      <c r="GX30" s="83"/>
      <c r="GY30" s="83"/>
      <c r="GZ30" s="83"/>
      <c r="HA30" s="83"/>
      <c r="HB30" s="83"/>
      <c r="HC30" s="83"/>
      <c r="HD30" s="83"/>
      <c r="HE30" s="83"/>
      <c r="HF30" s="83"/>
      <c r="HG30" s="83"/>
      <c r="HH30" s="83"/>
      <c r="HI30" s="83"/>
      <c r="HJ30" s="83"/>
      <c r="HK30" s="83"/>
      <c r="HL30" s="83"/>
      <c r="HM30" s="83"/>
      <c r="HN30" s="83"/>
      <c r="HO30" s="83"/>
      <c r="HP30" s="83"/>
      <c r="HQ30" s="83"/>
      <c r="HR30" s="83"/>
      <c r="HS30" s="83"/>
      <c r="HT30" s="83"/>
      <c r="HU30" s="83"/>
      <c r="HV30" s="83"/>
      <c r="HW30" s="83"/>
      <c r="HX30" s="83"/>
      <c r="HY30" s="83"/>
      <c r="HZ30" s="83"/>
      <c r="IA30" s="83"/>
      <c r="IB30" s="83"/>
      <c r="IC30" s="83"/>
      <c r="ID30" s="83"/>
      <c r="IE30" s="83"/>
      <c r="IF30" s="83"/>
      <c r="IG30" s="83"/>
      <c r="IH30" s="83"/>
      <c r="II30" s="83"/>
      <c r="IJ30" s="83"/>
      <c r="IK30" s="83"/>
      <c r="IL30" s="83"/>
      <c r="IM30" s="83"/>
      <c r="IN30" s="83"/>
      <c r="IO30" s="83"/>
      <c r="IP30" s="83"/>
      <c r="IQ30" s="83"/>
      <c r="IR30" s="83"/>
    </row>
    <row r="31" spans="1:252" ht="15" x14ac:dyDescent="0.25">
      <c r="A31" s="129" t="s">
        <v>283</v>
      </c>
      <c r="B31" s="155" t="s">
        <v>152</v>
      </c>
      <c r="C31" s="112">
        <v>9600</v>
      </c>
      <c r="D31" s="149">
        <v>9600</v>
      </c>
      <c r="E31" s="193">
        <v>6100</v>
      </c>
      <c r="F31" s="122">
        <f t="shared" si="2"/>
        <v>-3500</v>
      </c>
      <c r="G31" s="97"/>
      <c r="H31" s="88"/>
      <c r="I31" s="188"/>
      <c r="J31" s="88"/>
      <c r="K31" s="88"/>
    </row>
    <row r="32" spans="1:252" ht="15" x14ac:dyDescent="0.25">
      <c r="A32" s="129" t="s">
        <v>331</v>
      </c>
      <c r="B32" s="155" t="s">
        <v>205</v>
      </c>
      <c r="C32" s="149">
        <v>1200</v>
      </c>
      <c r="D32" s="149">
        <v>250</v>
      </c>
      <c r="E32" s="193">
        <v>225</v>
      </c>
      <c r="F32" s="122">
        <f t="shared" si="2"/>
        <v>-25</v>
      </c>
      <c r="G32" s="90"/>
      <c r="H32" s="88"/>
      <c r="I32" s="88"/>
      <c r="J32" s="88"/>
      <c r="K32" s="88"/>
    </row>
    <row r="33" spans="1:11" ht="15" x14ac:dyDescent="0.25">
      <c r="A33" s="129" t="s">
        <v>359</v>
      </c>
      <c r="B33" s="155" t="s">
        <v>360</v>
      </c>
      <c r="C33" s="149">
        <v>0</v>
      </c>
      <c r="D33" s="149">
        <v>0</v>
      </c>
      <c r="E33" s="193">
        <v>0</v>
      </c>
      <c r="F33" s="122">
        <f t="shared" si="2"/>
        <v>0</v>
      </c>
      <c r="G33" s="90"/>
      <c r="H33" s="88"/>
      <c r="I33" s="88"/>
      <c r="J33" s="88"/>
      <c r="K33" s="88"/>
    </row>
    <row r="34" spans="1:11" ht="15" x14ac:dyDescent="0.25">
      <c r="A34" s="129"/>
      <c r="B34" s="155"/>
      <c r="C34" s="153">
        <f>SUM(C19:C33)</f>
        <v>148600</v>
      </c>
      <c r="D34" s="153">
        <f>SUM(D19:D33)</f>
        <v>149701</v>
      </c>
      <c r="E34" s="194">
        <f>SUM(E19:E33)</f>
        <v>111725</v>
      </c>
      <c r="F34" s="122">
        <f t="shared" si="2"/>
        <v>-37976</v>
      </c>
      <c r="G34" s="90"/>
      <c r="H34" s="88"/>
      <c r="I34" s="88"/>
      <c r="J34" s="88"/>
      <c r="K34" s="88"/>
    </row>
    <row r="35" spans="1:11" ht="15" x14ac:dyDescent="0.25">
      <c r="A35" s="129"/>
      <c r="B35" s="155"/>
      <c r="C35" s="149"/>
      <c r="D35" s="149"/>
      <c r="E35" s="193"/>
      <c r="F35" s="152"/>
      <c r="G35" s="90"/>
      <c r="H35" s="88"/>
      <c r="I35" s="88"/>
      <c r="J35" s="88"/>
      <c r="K35" s="88"/>
    </row>
    <row r="36" spans="1:11" ht="15" x14ac:dyDescent="0.25">
      <c r="A36" s="129" t="s">
        <v>361</v>
      </c>
      <c r="B36" s="155" t="s">
        <v>463</v>
      </c>
      <c r="C36" s="149">
        <v>0</v>
      </c>
      <c r="D36" s="149">
        <v>0</v>
      </c>
      <c r="E36" s="69">
        <v>0</v>
      </c>
      <c r="F36" s="122">
        <f>SUM(E36)-(D36)</f>
        <v>0</v>
      </c>
      <c r="G36" s="90"/>
      <c r="H36" s="88"/>
      <c r="I36" s="88"/>
      <c r="J36" s="88"/>
      <c r="K36" s="88"/>
    </row>
    <row r="37" spans="1:11" ht="15" x14ac:dyDescent="0.25">
      <c r="A37" s="129"/>
      <c r="B37" s="155"/>
      <c r="C37" s="153">
        <f>SUM(C36)</f>
        <v>0</v>
      </c>
      <c r="D37" s="153">
        <v>0</v>
      </c>
      <c r="E37" s="194">
        <f>SUM(E36)</f>
        <v>0</v>
      </c>
      <c r="F37" s="122">
        <f>SUM(E37)-(D37)</f>
        <v>0</v>
      </c>
      <c r="G37" s="90"/>
      <c r="H37" s="88"/>
      <c r="I37" s="88"/>
      <c r="J37" s="88"/>
      <c r="K37" s="88"/>
    </row>
    <row r="38" spans="1:11" ht="15" x14ac:dyDescent="0.25">
      <c r="A38" s="129"/>
      <c r="B38" s="155"/>
      <c r="C38" s="149"/>
      <c r="D38" s="149"/>
      <c r="E38" s="69"/>
      <c r="F38" s="152"/>
      <c r="G38" s="90"/>
      <c r="H38" s="88"/>
      <c r="I38" s="88"/>
      <c r="J38" s="88"/>
      <c r="K38" s="88"/>
    </row>
    <row r="39" spans="1:11" ht="15" x14ac:dyDescent="0.25">
      <c r="A39" s="164" t="s">
        <v>211</v>
      </c>
      <c r="B39" s="165" t="s">
        <v>40</v>
      </c>
      <c r="C39" s="152">
        <v>6000</v>
      </c>
      <c r="D39" s="152">
        <v>3000</v>
      </c>
      <c r="E39" s="196">
        <v>3000</v>
      </c>
      <c r="F39" s="122">
        <f>SUM(E39)-(D39)</f>
        <v>0</v>
      </c>
      <c r="G39" s="101"/>
      <c r="H39" s="88"/>
      <c r="I39" s="88"/>
      <c r="J39" s="88"/>
      <c r="K39" s="88"/>
    </row>
    <row r="40" spans="1:11" ht="15" x14ac:dyDescent="0.25">
      <c r="A40" s="164" t="s">
        <v>210</v>
      </c>
      <c r="B40" s="166" t="s">
        <v>165</v>
      </c>
      <c r="C40" s="152">
        <v>15000</v>
      </c>
      <c r="D40" s="152">
        <v>1000</v>
      </c>
      <c r="E40" s="196">
        <v>3000</v>
      </c>
      <c r="F40" s="122">
        <f>SUM(E40)-(D40)</f>
        <v>2000</v>
      </c>
      <c r="G40" s="103"/>
      <c r="H40" s="88"/>
      <c r="I40" s="88"/>
      <c r="J40" s="88"/>
      <c r="K40" s="88"/>
    </row>
    <row r="41" spans="1:11" ht="15" x14ac:dyDescent="0.25">
      <c r="A41" s="164"/>
      <c r="B41" s="166"/>
      <c r="C41" s="154">
        <f>SUM(C39:C40)</f>
        <v>21000</v>
      </c>
      <c r="D41" s="154">
        <f>SUM(D39:D40)</f>
        <v>4000</v>
      </c>
      <c r="E41" s="197">
        <f>SUM(E39:E40)</f>
        <v>6000</v>
      </c>
      <c r="F41" s="122">
        <f>SUM(E41)-(D41)</f>
        <v>2000</v>
      </c>
      <c r="G41" s="101"/>
      <c r="H41" s="88"/>
      <c r="I41" s="88"/>
      <c r="J41" s="88"/>
      <c r="K41" s="88"/>
    </row>
    <row r="42" spans="1:11" ht="15" x14ac:dyDescent="0.25">
      <c r="A42" s="164"/>
      <c r="B42" s="166"/>
      <c r="C42" s="152"/>
      <c r="D42" s="152"/>
      <c r="E42" s="196"/>
      <c r="F42" s="152"/>
      <c r="G42" s="101"/>
      <c r="H42" s="88"/>
      <c r="I42" s="88"/>
      <c r="J42" s="88"/>
      <c r="K42" s="88"/>
    </row>
    <row r="43" spans="1:11" ht="15" x14ac:dyDescent="0.25">
      <c r="A43" s="164" t="s">
        <v>212</v>
      </c>
      <c r="B43" s="166" t="s">
        <v>166</v>
      </c>
      <c r="C43" s="152">
        <v>6850</v>
      </c>
      <c r="D43" s="152">
        <v>2600</v>
      </c>
      <c r="E43" s="196">
        <v>2000</v>
      </c>
      <c r="F43" s="122">
        <f>SUM(E43)-(D43)</f>
        <v>-600</v>
      </c>
      <c r="G43" s="101"/>
      <c r="H43" s="88"/>
      <c r="I43" s="88"/>
      <c r="J43" s="88"/>
      <c r="K43" s="88"/>
    </row>
    <row r="44" spans="1:11" ht="15" x14ac:dyDescent="0.25">
      <c r="A44" s="164"/>
      <c r="B44" s="166"/>
      <c r="C44" s="154">
        <f>SUM(C43)</f>
        <v>6850</v>
      </c>
      <c r="D44" s="154">
        <f>SUM(D43)</f>
        <v>2600</v>
      </c>
      <c r="E44" s="197">
        <f>SUM(E43)</f>
        <v>2000</v>
      </c>
      <c r="F44" s="122">
        <f>SUM(E44)-(D44)</f>
        <v>-600</v>
      </c>
      <c r="G44" s="101"/>
      <c r="H44" s="88"/>
      <c r="I44" s="88"/>
      <c r="J44" s="88"/>
      <c r="K44" s="88"/>
    </row>
    <row r="45" spans="1:11" ht="15" x14ac:dyDescent="0.25">
      <c r="A45" s="164"/>
      <c r="B45" s="166"/>
      <c r="C45" s="152"/>
      <c r="D45" s="152"/>
      <c r="E45" s="196"/>
      <c r="F45" s="152"/>
      <c r="G45" s="101"/>
      <c r="H45" s="88"/>
      <c r="I45" s="88"/>
      <c r="J45" s="88"/>
      <c r="K45" s="88"/>
    </row>
    <row r="46" spans="1:11" ht="15" x14ac:dyDescent="0.25">
      <c r="A46" s="167" t="s">
        <v>213</v>
      </c>
      <c r="B46" s="165" t="s">
        <v>167</v>
      </c>
      <c r="C46" s="152">
        <v>8000</v>
      </c>
      <c r="D46" s="152">
        <v>6000</v>
      </c>
      <c r="E46" s="196">
        <v>8000</v>
      </c>
      <c r="F46" s="122">
        <f t="shared" ref="F46:F52" si="3">SUM(E46)-(D46)</f>
        <v>2000</v>
      </c>
      <c r="G46" s="101"/>
      <c r="H46" s="88"/>
      <c r="I46" s="88"/>
      <c r="J46" s="88"/>
      <c r="K46" s="88"/>
    </row>
    <row r="47" spans="1:11" ht="15" x14ac:dyDescent="0.25">
      <c r="A47" s="167" t="s">
        <v>214</v>
      </c>
      <c r="B47" s="162" t="s">
        <v>176</v>
      </c>
      <c r="C47" s="168">
        <v>9500</v>
      </c>
      <c r="D47" s="152">
        <v>7500</v>
      </c>
      <c r="E47" s="196">
        <v>8800</v>
      </c>
      <c r="F47" s="122">
        <f t="shared" si="3"/>
        <v>1300</v>
      </c>
      <c r="G47" s="102"/>
      <c r="H47" s="88"/>
      <c r="I47" s="88"/>
      <c r="J47" s="88"/>
      <c r="K47" s="88"/>
    </row>
    <row r="48" spans="1:11" ht="15" x14ac:dyDescent="0.25">
      <c r="A48" s="167" t="s">
        <v>215</v>
      </c>
      <c r="B48" s="165" t="s">
        <v>45</v>
      </c>
      <c r="C48" s="152">
        <v>70000</v>
      </c>
      <c r="D48" s="152">
        <v>50000</v>
      </c>
      <c r="E48" s="196">
        <v>18000</v>
      </c>
      <c r="F48" s="122">
        <f t="shared" si="3"/>
        <v>-32000</v>
      </c>
      <c r="G48" s="102"/>
      <c r="H48" s="88"/>
      <c r="I48" s="88"/>
      <c r="J48" s="88"/>
      <c r="K48" s="88"/>
    </row>
    <row r="49" spans="1:11" ht="15" x14ac:dyDescent="0.25">
      <c r="A49" s="167" t="s">
        <v>216</v>
      </c>
      <c r="B49" s="162" t="s">
        <v>175</v>
      </c>
      <c r="C49" s="152">
        <v>15000</v>
      </c>
      <c r="D49" s="152">
        <v>30000</v>
      </c>
      <c r="E49" s="196">
        <v>15000</v>
      </c>
      <c r="F49" s="122">
        <f t="shared" si="3"/>
        <v>-15000</v>
      </c>
      <c r="G49" s="101"/>
      <c r="H49" s="88"/>
      <c r="I49" s="88"/>
      <c r="J49" s="88"/>
      <c r="K49" s="88"/>
    </row>
    <row r="50" spans="1:11" ht="15" x14ac:dyDescent="0.25">
      <c r="A50" s="167" t="s">
        <v>217</v>
      </c>
      <c r="B50" s="165" t="s">
        <v>168</v>
      </c>
      <c r="C50" s="152">
        <v>20000</v>
      </c>
      <c r="D50" s="152">
        <v>10000</v>
      </c>
      <c r="E50" s="196">
        <v>25000</v>
      </c>
      <c r="F50" s="122">
        <f t="shared" si="3"/>
        <v>15000</v>
      </c>
      <c r="G50" s="101"/>
      <c r="H50" s="88"/>
      <c r="I50" s="88"/>
      <c r="J50" s="88"/>
      <c r="K50" s="88"/>
    </row>
    <row r="51" spans="1:11" ht="15" x14ac:dyDescent="0.25">
      <c r="A51" s="167" t="s">
        <v>362</v>
      </c>
      <c r="B51" s="162" t="s">
        <v>42</v>
      </c>
      <c r="C51" s="168">
        <v>0</v>
      </c>
      <c r="D51" s="152">
        <v>0</v>
      </c>
      <c r="E51" s="196">
        <v>0</v>
      </c>
      <c r="F51" s="122">
        <f t="shared" si="3"/>
        <v>0</v>
      </c>
      <c r="G51" s="102"/>
      <c r="H51" s="88"/>
      <c r="I51" s="88"/>
      <c r="J51" s="88"/>
      <c r="K51" s="88"/>
    </row>
    <row r="52" spans="1:11" ht="15" x14ac:dyDescent="0.25">
      <c r="A52" s="167"/>
      <c r="B52" s="162"/>
      <c r="C52" s="154">
        <f>SUM(C46:C51)</f>
        <v>122500</v>
      </c>
      <c r="D52" s="154">
        <f>SUM(D46:D51)</f>
        <v>103500</v>
      </c>
      <c r="E52" s="197">
        <f>SUM(E46:E51)</f>
        <v>74800</v>
      </c>
      <c r="F52" s="122">
        <f t="shared" si="3"/>
        <v>-28700</v>
      </c>
      <c r="G52" s="102"/>
      <c r="H52" s="88"/>
      <c r="I52" s="88"/>
      <c r="J52" s="88"/>
      <c r="K52" s="88"/>
    </row>
    <row r="53" spans="1:11" ht="15" x14ac:dyDescent="0.25">
      <c r="A53" s="167"/>
      <c r="B53" s="162"/>
      <c r="C53" s="168"/>
      <c r="D53" s="152"/>
      <c r="E53" s="196"/>
      <c r="F53" s="152"/>
      <c r="G53" s="102"/>
      <c r="H53" s="88"/>
      <c r="I53" s="88"/>
      <c r="J53" s="88"/>
      <c r="K53" s="88"/>
    </row>
    <row r="54" spans="1:11" ht="15" x14ac:dyDescent="0.25">
      <c r="A54" s="113" t="s">
        <v>218</v>
      </c>
      <c r="B54" s="155" t="s">
        <v>38</v>
      </c>
      <c r="C54" s="159">
        <v>5000</v>
      </c>
      <c r="D54" s="159">
        <v>5000</v>
      </c>
      <c r="E54" s="193">
        <v>3000</v>
      </c>
      <c r="F54" s="122">
        <f>SUM(E54)-(D54)</f>
        <v>-2000</v>
      </c>
      <c r="G54" s="103"/>
      <c r="H54" s="88"/>
      <c r="I54" s="88"/>
      <c r="J54" s="88"/>
      <c r="K54" s="88"/>
    </row>
    <row r="55" spans="1:11" ht="15" x14ac:dyDescent="0.25">
      <c r="A55" s="113" t="s">
        <v>219</v>
      </c>
      <c r="B55" s="155" t="s">
        <v>39</v>
      </c>
      <c r="C55" s="159">
        <v>2500</v>
      </c>
      <c r="D55" s="159">
        <v>2000</v>
      </c>
      <c r="E55" s="193">
        <v>8000</v>
      </c>
      <c r="F55" s="122">
        <f>SUM(E55)-(D55)</f>
        <v>6000</v>
      </c>
      <c r="G55" s="103"/>
      <c r="H55" s="88"/>
      <c r="I55" s="88"/>
      <c r="J55" s="88"/>
      <c r="K55" s="88"/>
    </row>
    <row r="56" spans="1:11" ht="15" x14ac:dyDescent="0.25">
      <c r="A56" s="113" t="s">
        <v>220</v>
      </c>
      <c r="B56" s="155" t="s">
        <v>164</v>
      </c>
      <c r="C56" s="159">
        <v>6000</v>
      </c>
      <c r="D56" s="159">
        <v>8000</v>
      </c>
      <c r="E56" s="193">
        <v>8500</v>
      </c>
      <c r="F56" s="122">
        <f>SUM(E56)-(D56)</f>
        <v>500</v>
      </c>
      <c r="G56" s="103"/>
      <c r="H56" s="88"/>
      <c r="I56" s="88"/>
      <c r="J56" s="88"/>
      <c r="K56" s="88"/>
    </row>
    <row r="57" spans="1:11" ht="15" x14ac:dyDescent="0.25">
      <c r="A57" s="113" t="s">
        <v>221</v>
      </c>
      <c r="B57" s="155" t="s">
        <v>169</v>
      </c>
      <c r="C57" s="159">
        <v>4500</v>
      </c>
      <c r="D57" s="159">
        <v>4800</v>
      </c>
      <c r="E57" s="193">
        <v>1700</v>
      </c>
      <c r="F57" s="122">
        <f>SUM(E57)-(D57)</f>
        <v>-3100</v>
      </c>
      <c r="G57" s="103"/>
      <c r="H57" s="88"/>
      <c r="I57" s="88"/>
      <c r="J57" s="88"/>
      <c r="K57" s="88"/>
    </row>
    <row r="58" spans="1:11" ht="15" x14ac:dyDescent="0.25">
      <c r="A58" s="113"/>
      <c r="B58" s="155"/>
      <c r="C58" s="169">
        <f>SUM(C54:C57)</f>
        <v>18000</v>
      </c>
      <c r="D58" s="169">
        <f>SUM(D54:D57)</f>
        <v>19800</v>
      </c>
      <c r="E58" s="194">
        <f>SUM(E54:E57)</f>
        <v>21200</v>
      </c>
      <c r="F58" s="122">
        <f>SUM(E58)-(D58)</f>
        <v>1400</v>
      </c>
      <c r="G58" s="103"/>
      <c r="H58" s="88"/>
      <c r="I58" s="88"/>
      <c r="J58" s="88"/>
      <c r="K58" s="88"/>
    </row>
    <row r="59" spans="1:11" ht="15" x14ac:dyDescent="0.25">
      <c r="A59" s="113"/>
      <c r="B59" s="155"/>
      <c r="C59" s="159"/>
      <c r="D59" s="159"/>
      <c r="E59" s="193"/>
      <c r="F59" s="152"/>
      <c r="G59" s="103"/>
      <c r="H59" s="88"/>
      <c r="I59" s="88"/>
      <c r="J59" s="88"/>
      <c r="K59" s="88"/>
    </row>
    <row r="60" spans="1:11" ht="15" x14ac:dyDescent="0.25">
      <c r="A60" s="170" t="s">
        <v>222</v>
      </c>
      <c r="B60" s="171" t="s">
        <v>462</v>
      </c>
      <c r="C60" s="159">
        <v>3500</v>
      </c>
      <c r="D60" s="159">
        <v>1000</v>
      </c>
      <c r="E60" s="193">
        <v>1000</v>
      </c>
      <c r="F60" s="122">
        <f>SUM(E60)-(D60)</f>
        <v>0</v>
      </c>
      <c r="G60" s="103"/>
      <c r="H60" s="88"/>
      <c r="I60" s="88"/>
      <c r="J60" s="88"/>
      <c r="K60" s="88"/>
    </row>
    <row r="61" spans="1:11" ht="15" x14ac:dyDescent="0.25">
      <c r="A61" s="170" t="s">
        <v>223</v>
      </c>
      <c r="B61" s="172" t="s">
        <v>461</v>
      </c>
      <c r="C61" s="159">
        <v>2500</v>
      </c>
      <c r="D61" s="159">
        <v>1000</v>
      </c>
      <c r="E61" s="193">
        <v>100</v>
      </c>
      <c r="F61" s="122">
        <f>SUM(E61)-(D61)</f>
        <v>-900</v>
      </c>
      <c r="G61" s="103"/>
      <c r="H61" s="88"/>
      <c r="I61" s="88"/>
      <c r="J61" s="88"/>
      <c r="K61" s="88"/>
    </row>
    <row r="62" spans="1:11" ht="15" x14ac:dyDescent="0.25">
      <c r="A62" s="170" t="s">
        <v>224</v>
      </c>
      <c r="B62" s="173" t="s">
        <v>173</v>
      </c>
      <c r="C62" s="159">
        <v>3300</v>
      </c>
      <c r="D62" s="159">
        <v>500</v>
      </c>
      <c r="E62" s="193">
        <v>400</v>
      </c>
      <c r="F62" s="122">
        <f>SUM(E62)-(D62)</f>
        <v>-100</v>
      </c>
      <c r="G62" s="103"/>
      <c r="H62" s="88"/>
      <c r="I62" s="88"/>
      <c r="J62" s="88"/>
      <c r="K62" s="88"/>
    </row>
    <row r="63" spans="1:11" ht="15" x14ac:dyDescent="0.25">
      <c r="A63" s="113"/>
      <c r="B63" s="155"/>
      <c r="C63" s="169">
        <f>SUM(C60:C62)</f>
        <v>9300</v>
      </c>
      <c r="D63" s="169">
        <f>SUM(D60:D62)</f>
        <v>2500</v>
      </c>
      <c r="E63" s="194">
        <f>SUM(E60:E62)</f>
        <v>1500</v>
      </c>
      <c r="F63" s="122">
        <f>SUM(E63)-(D63)</f>
        <v>-1000</v>
      </c>
      <c r="G63" s="103"/>
      <c r="H63" s="88"/>
      <c r="I63" s="88"/>
      <c r="J63" s="88"/>
      <c r="K63" s="88"/>
    </row>
    <row r="64" spans="1:11" ht="15" x14ac:dyDescent="0.25">
      <c r="A64" s="113"/>
      <c r="B64" s="155"/>
      <c r="C64" s="159"/>
      <c r="D64" s="159"/>
      <c r="E64" s="193"/>
      <c r="F64" s="152"/>
      <c r="G64" s="103"/>
      <c r="H64" s="88"/>
      <c r="I64" s="88"/>
      <c r="J64" s="88"/>
      <c r="K64" s="88"/>
    </row>
    <row r="65" spans="1:11" ht="15" x14ac:dyDescent="0.25">
      <c r="A65" s="167" t="s">
        <v>225</v>
      </c>
      <c r="B65" s="162" t="s">
        <v>479</v>
      </c>
      <c r="C65" s="152">
        <v>9600</v>
      </c>
      <c r="D65" s="152">
        <v>10225</v>
      </c>
      <c r="E65" s="196">
        <v>10225</v>
      </c>
      <c r="F65" s="122">
        <f t="shared" ref="F65:F70" si="4">SUM(E65)-(D65)</f>
        <v>0</v>
      </c>
      <c r="G65" s="101"/>
      <c r="H65" s="88"/>
      <c r="I65" s="88"/>
      <c r="J65" s="88"/>
      <c r="K65" s="88"/>
    </row>
    <row r="66" spans="1:11" ht="15" x14ac:dyDescent="0.25">
      <c r="A66" s="167" t="s">
        <v>363</v>
      </c>
      <c r="B66" s="174" t="s">
        <v>367</v>
      </c>
      <c r="C66" s="152">
        <v>0</v>
      </c>
      <c r="D66" s="152">
        <v>0</v>
      </c>
      <c r="E66" s="196">
        <v>0</v>
      </c>
      <c r="F66" s="122">
        <f t="shared" si="4"/>
        <v>0</v>
      </c>
      <c r="G66" s="101"/>
      <c r="H66" s="88"/>
      <c r="I66" s="88"/>
      <c r="J66" s="88"/>
      <c r="K66" s="88"/>
    </row>
    <row r="67" spans="1:11" ht="15" x14ac:dyDescent="0.25">
      <c r="A67" s="167" t="s">
        <v>364</v>
      </c>
      <c r="B67" s="174" t="s">
        <v>365</v>
      </c>
      <c r="C67" s="152">
        <v>0</v>
      </c>
      <c r="D67" s="152">
        <v>0</v>
      </c>
      <c r="E67" s="196">
        <v>0</v>
      </c>
      <c r="F67" s="122">
        <f t="shared" si="4"/>
        <v>0</v>
      </c>
      <c r="G67" s="101"/>
      <c r="H67" s="88"/>
      <c r="I67" s="88"/>
      <c r="J67" s="88"/>
      <c r="K67" s="88"/>
    </row>
    <row r="68" spans="1:11" ht="15" x14ac:dyDescent="0.25">
      <c r="A68" s="167" t="s">
        <v>368</v>
      </c>
      <c r="B68" s="174" t="s">
        <v>366</v>
      </c>
      <c r="C68" s="152">
        <v>0</v>
      </c>
      <c r="D68" s="152">
        <v>0</v>
      </c>
      <c r="E68" s="196">
        <v>0</v>
      </c>
      <c r="F68" s="122">
        <f t="shared" si="4"/>
        <v>0</v>
      </c>
      <c r="G68" s="101"/>
      <c r="H68" s="88"/>
      <c r="I68" s="88"/>
      <c r="J68" s="88"/>
      <c r="K68" s="88"/>
    </row>
    <row r="69" spans="1:11" ht="15" x14ac:dyDescent="0.25">
      <c r="A69" s="167" t="s">
        <v>226</v>
      </c>
      <c r="B69" s="155" t="s">
        <v>174</v>
      </c>
      <c r="C69" s="159">
        <v>6100</v>
      </c>
      <c r="D69" s="159">
        <v>7300</v>
      </c>
      <c r="E69" s="193">
        <v>7300</v>
      </c>
      <c r="F69" s="122">
        <f t="shared" si="4"/>
        <v>0</v>
      </c>
      <c r="G69" s="103"/>
      <c r="H69" s="88"/>
      <c r="I69" s="88"/>
      <c r="J69" s="88"/>
      <c r="K69" s="88"/>
    </row>
    <row r="70" spans="1:11" ht="15" x14ac:dyDescent="0.25">
      <c r="A70" s="167"/>
      <c r="B70" s="155"/>
      <c r="C70" s="169">
        <f>SUM(C65:C69)</f>
        <v>15700</v>
      </c>
      <c r="D70" s="169">
        <f>SUM(D65:D69)</f>
        <v>17525</v>
      </c>
      <c r="E70" s="194">
        <f>SUM(E65:E69)</f>
        <v>17525</v>
      </c>
      <c r="F70" s="122">
        <f t="shared" si="4"/>
        <v>0</v>
      </c>
      <c r="G70" s="103"/>
      <c r="H70" s="88"/>
      <c r="I70" s="88"/>
      <c r="J70" s="88"/>
      <c r="K70" s="88"/>
    </row>
    <row r="71" spans="1:11" ht="15" x14ac:dyDescent="0.25">
      <c r="A71" s="167"/>
      <c r="B71" s="155"/>
      <c r="C71" s="159"/>
      <c r="D71" s="159"/>
      <c r="E71" s="193"/>
      <c r="F71" s="152"/>
      <c r="G71" s="103"/>
      <c r="H71" s="88"/>
      <c r="I71" s="88"/>
      <c r="J71" s="88"/>
      <c r="K71" s="88"/>
    </row>
    <row r="72" spans="1:11" ht="14.1" customHeight="1" x14ac:dyDescent="0.25">
      <c r="A72" s="167" t="s">
        <v>227</v>
      </c>
      <c r="B72" s="162" t="s">
        <v>43</v>
      </c>
      <c r="C72" s="152">
        <v>3600</v>
      </c>
      <c r="D72" s="152">
        <v>2500</v>
      </c>
      <c r="E72" s="196">
        <v>2500</v>
      </c>
      <c r="F72" s="122">
        <f t="shared" ref="F72:F79" si="5">SUM(E72)-(D72)</f>
        <v>0</v>
      </c>
      <c r="G72" s="101"/>
      <c r="H72" s="88"/>
      <c r="I72" s="88"/>
      <c r="J72" s="88"/>
      <c r="K72" s="88"/>
    </row>
    <row r="73" spans="1:11" ht="14.1" customHeight="1" x14ac:dyDescent="0.25">
      <c r="A73" s="167" t="s">
        <v>369</v>
      </c>
      <c r="B73" s="162" t="s">
        <v>372</v>
      </c>
      <c r="C73" s="152">
        <v>0</v>
      </c>
      <c r="D73" s="152">
        <v>0</v>
      </c>
      <c r="E73" s="196">
        <v>0</v>
      </c>
      <c r="F73" s="122">
        <f t="shared" si="5"/>
        <v>0</v>
      </c>
      <c r="G73" s="101"/>
      <c r="H73" s="88"/>
      <c r="I73" s="88"/>
      <c r="J73" s="88"/>
      <c r="K73" s="88"/>
    </row>
    <row r="74" spans="1:11" ht="14.1" customHeight="1" x14ac:dyDescent="0.25">
      <c r="A74" s="167" t="s">
        <v>370</v>
      </c>
      <c r="B74" s="162" t="s">
        <v>373</v>
      </c>
      <c r="C74" s="152">
        <v>0</v>
      </c>
      <c r="D74" s="152">
        <v>0</v>
      </c>
      <c r="E74" s="196">
        <v>0</v>
      </c>
      <c r="F74" s="122">
        <f t="shared" si="5"/>
        <v>0</v>
      </c>
      <c r="G74" s="101"/>
      <c r="H74" s="88"/>
      <c r="I74" s="88"/>
      <c r="J74" s="88"/>
      <c r="K74" s="88"/>
    </row>
    <row r="75" spans="1:11" ht="14.1" customHeight="1" x14ac:dyDescent="0.25">
      <c r="A75" s="167" t="s">
        <v>371</v>
      </c>
      <c r="B75" s="162" t="s">
        <v>374</v>
      </c>
      <c r="C75" s="152">
        <v>0</v>
      </c>
      <c r="D75" s="152">
        <v>0</v>
      </c>
      <c r="E75" s="196">
        <v>0</v>
      </c>
      <c r="F75" s="122">
        <f t="shared" si="5"/>
        <v>0</v>
      </c>
      <c r="G75" s="101"/>
      <c r="H75" s="88"/>
      <c r="I75" s="88"/>
      <c r="J75" s="88"/>
      <c r="K75" s="88"/>
    </row>
    <row r="76" spans="1:11" ht="14.1" customHeight="1" x14ac:dyDescent="0.25">
      <c r="A76" s="167" t="s">
        <v>228</v>
      </c>
      <c r="B76" s="162" t="s">
        <v>44</v>
      </c>
      <c r="C76" s="152">
        <v>10000</v>
      </c>
      <c r="D76" s="152">
        <v>10000</v>
      </c>
      <c r="E76" s="196">
        <v>8000</v>
      </c>
      <c r="F76" s="122">
        <f t="shared" si="5"/>
        <v>-2000</v>
      </c>
      <c r="G76" s="101"/>
      <c r="H76" s="88"/>
      <c r="I76" s="88"/>
      <c r="J76" s="88"/>
      <c r="K76" s="88"/>
    </row>
    <row r="77" spans="1:11" ht="15" x14ac:dyDescent="0.25">
      <c r="A77" s="170" t="s">
        <v>375</v>
      </c>
      <c r="B77" s="162" t="s">
        <v>376</v>
      </c>
      <c r="C77" s="159">
        <v>0</v>
      </c>
      <c r="D77" s="159">
        <v>0</v>
      </c>
      <c r="E77" s="193">
        <v>450</v>
      </c>
      <c r="F77" s="122">
        <f t="shared" si="5"/>
        <v>450</v>
      </c>
      <c r="G77" s="103"/>
      <c r="H77" s="88"/>
      <c r="I77" s="88"/>
      <c r="J77" s="88"/>
      <c r="K77" s="88"/>
    </row>
    <row r="78" spans="1:11" ht="15" x14ac:dyDescent="0.25">
      <c r="A78" s="170" t="s">
        <v>377</v>
      </c>
      <c r="B78" s="162" t="s">
        <v>378</v>
      </c>
      <c r="C78" s="159">
        <v>0</v>
      </c>
      <c r="D78" s="159">
        <v>0</v>
      </c>
      <c r="E78" s="193">
        <v>0</v>
      </c>
      <c r="F78" s="122">
        <f t="shared" si="5"/>
        <v>0</v>
      </c>
      <c r="G78" s="103"/>
      <c r="H78" s="88"/>
      <c r="I78" s="88"/>
      <c r="J78" s="88"/>
      <c r="K78" s="88"/>
    </row>
    <row r="79" spans="1:11" ht="15" x14ac:dyDescent="0.25">
      <c r="A79" s="170"/>
      <c r="B79" s="162"/>
      <c r="C79" s="169">
        <f>SUM(C72:C78)</f>
        <v>13600</v>
      </c>
      <c r="D79" s="169">
        <f>SUM(D72:D78)</f>
        <v>12500</v>
      </c>
      <c r="E79" s="194">
        <f>SUM(E72:E78)</f>
        <v>10950</v>
      </c>
      <c r="F79" s="122">
        <f t="shared" si="5"/>
        <v>-1550</v>
      </c>
      <c r="G79" s="103"/>
      <c r="H79" s="88"/>
      <c r="I79" s="88"/>
      <c r="J79" s="88"/>
      <c r="K79" s="88"/>
    </row>
    <row r="80" spans="1:11" ht="15" x14ac:dyDescent="0.25">
      <c r="A80" s="170"/>
      <c r="B80" s="162"/>
      <c r="C80" s="159"/>
      <c r="D80" s="159"/>
      <c r="E80" s="193"/>
      <c r="F80" s="152"/>
      <c r="G80" s="103"/>
      <c r="H80" s="88"/>
      <c r="I80" s="88"/>
      <c r="J80" s="88"/>
      <c r="K80" s="88"/>
    </row>
    <row r="81" spans="1:252" ht="15" x14ac:dyDescent="0.25">
      <c r="A81" s="129" t="s">
        <v>284</v>
      </c>
      <c r="B81" s="155" t="s">
        <v>130</v>
      </c>
      <c r="C81" s="149">
        <v>218000</v>
      </c>
      <c r="D81" s="149">
        <v>244000</v>
      </c>
      <c r="E81" s="193">
        <v>253000</v>
      </c>
      <c r="F81" s="122">
        <f t="shared" ref="F81:F89" si="6">SUM(E81)-(D81)</f>
        <v>9000</v>
      </c>
      <c r="G81" s="97"/>
      <c r="I81" s="88"/>
      <c r="J81" s="88"/>
      <c r="K81" s="88"/>
    </row>
    <row r="82" spans="1:252" ht="15" x14ac:dyDescent="0.25">
      <c r="A82" s="129" t="s">
        <v>379</v>
      </c>
      <c r="B82" s="155" t="s">
        <v>380</v>
      </c>
      <c r="C82" s="149">
        <v>0</v>
      </c>
      <c r="D82" s="149">
        <v>0</v>
      </c>
      <c r="E82" s="193">
        <v>85000</v>
      </c>
      <c r="F82" s="122">
        <f t="shared" si="6"/>
        <v>85000</v>
      </c>
      <c r="G82" s="97"/>
      <c r="I82" s="88"/>
      <c r="J82" s="88"/>
      <c r="K82" s="88"/>
    </row>
    <row r="83" spans="1:252" ht="15" x14ac:dyDescent="0.25">
      <c r="A83" s="129" t="s">
        <v>381</v>
      </c>
      <c r="B83" s="155" t="s">
        <v>382</v>
      </c>
      <c r="C83" s="149">
        <v>0</v>
      </c>
      <c r="D83" s="149">
        <v>0</v>
      </c>
      <c r="E83" s="193"/>
      <c r="F83" s="122">
        <f t="shared" si="6"/>
        <v>0</v>
      </c>
      <c r="G83" s="97"/>
      <c r="I83" s="189"/>
      <c r="J83" s="189"/>
      <c r="K83" s="88"/>
    </row>
    <row r="84" spans="1:252" s="84" customFormat="1" ht="15" customHeight="1" x14ac:dyDescent="0.25">
      <c r="A84" s="175" t="s">
        <v>285</v>
      </c>
      <c r="B84" s="162" t="s">
        <v>129</v>
      </c>
      <c r="C84" s="163">
        <v>402600</v>
      </c>
      <c r="D84" s="163">
        <v>376000</v>
      </c>
      <c r="E84" s="196">
        <v>388600</v>
      </c>
      <c r="F84" s="122">
        <f t="shared" si="6"/>
        <v>12600</v>
      </c>
      <c r="G84" s="104"/>
      <c r="H84" s="99"/>
      <c r="I84" s="191"/>
      <c r="J84" s="189"/>
      <c r="K84" s="99"/>
      <c r="L84" s="83"/>
      <c r="M84" s="83"/>
      <c r="N84" s="83"/>
      <c r="O84" s="83"/>
      <c r="P84" s="83"/>
      <c r="Q84" s="83"/>
      <c r="R84" s="83"/>
      <c r="S84" s="83"/>
      <c r="T84" s="83"/>
      <c r="U84" s="83"/>
      <c r="V84" s="83"/>
      <c r="W84" s="83"/>
      <c r="X84" s="83"/>
      <c r="Y84" s="83"/>
      <c r="Z84" s="83"/>
      <c r="AA84" s="83"/>
      <c r="AB84" s="83"/>
      <c r="AC84" s="83"/>
      <c r="AD84" s="83"/>
      <c r="AE84" s="83"/>
      <c r="AF84" s="83"/>
      <c r="AG84" s="83"/>
      <c r="AH84" s="83"/>
      <c r="AI84" s="83"/>
      <c r="AJ84" s="83"/>
      <c r="AK84" s="83"/>
      <c r="AL84" s="83"/>
      <c r="AM84" s="83"/>
      <c r="AN84" s="83"/>
      <c r="AO84" s="83"/>
      <c r="AP84" s="83"/>
      <c r="AQ84" s="83"/>
      <c r="AR84" s="83"/>
      <c r="AS84" s="83"/>
      <c r="AT84" s="83"/>
      <c r="AU84" s="83"/>
      <c r="AV84" s="83"/>
      <c r="AW84" s="83"/>
      <c r="AX84" s="83"/>
      <c r="AY84" s="83"/>
      <c r="AZ84" s="83"/>
      <c r="BA84" s="83"/>
      <c r="BB84" s="83"/>
      <c r="BC84" s="83"/>
      <c r="BD84" s="83"/>
      <c r="BE84" s="83"/>
      <c r="BF84" s="83"/>
      <c r="BG84" s="83"/>
      <c r="BH84" s="83"/>
      <c r="BI84" s="83"/>
      <c r="BJ84" s="83"/>
      <c r="BK84" s="83"/>
      <c r="BL84" s="83"/>
      <c r="BM84" s="83"/>
      <c r="BN84" s="83"/>
      <c r="BO84" s="83"/>
      <c r="BP84" s="83"/>
      <c r="BQ84" s="83"/>
      <c r="BR84" s="83"/>
      <c r="BS84" s="83"/>
      <c r="BT84" s="83"/>
      <c r="BU84" s="83"/>
      <c r="BV84" s="83"/>
      <c r="BW84" s="83"/>
      <c r="BX84" s="83"/>
      <c r="BY84" s="83"/>
      <c r="BZ84" s="83"/>
      <c r="CA84" s="83"/>
      <c r="CB84" s="83"/>
      <c r="CC84" s="83"/>
      <c r="CD84" s="83"/>
      <c r="CE84" s="83"/>
      <c r="CF84" s="83"/>
      <c r="CG84" s="83"/>
      <c r="CH84" s="83"/>
      <c r="CI84" s="83"/>
      <c r="CJ84" s="83"/>
      <c r="CK84" s="83"/>
      <c r="CL84" s="83"/>
      <c r="CM84" s="83"/>
      <c r="CN84" s="83"/>
      <c r="CO84" s="83"/>
      <c r="CP84" s="83"/>
      <c r="CQ84" s="83"/>
      <c r="CR84" s="83"/>
      <c r="CS84" s="83"/>
      <c r="CT84" s="83"/>
      <c r="CU84" s="83"/>
      <c r="CV84" s="83"/>
      <c r="CW84" s="83"/>
      <c r="CX84" s="83"/>
      <c r="CY84" s="83"/>
      <c r="CZ84" s="83"/>
      <c r="DA84" s="83"/>
      <c r="DB84" s="83"/>
      <c r="DC84" s="83"/>
      <c r="DD84" s="83"/>
      <c r="DE84" s="83"/>
      <c r="DF84" s="83"/>
      <c r="DG84" s="83"/>
      <c r="DH84" s="83"/>
      <c r="DI84" s="83"/>
      <c r="DJ84" s="83"/>
      <c r="DK84" s="83"/>
      <c r="DL84" s="83"/>
      <c r="DM84" s="83"/>
      <c r="DN84" s="83"/>
      <c r="DO84" s="83"/>
      <c r="DP84" s="83"/>
      <c r="DQ84" s="83"/>
      <c r="DR84" s="83"/>
      <c r="DS84" s="83"/>
      <c r="DT84" s="83"/>
      <c r="DU84" s="83"/>
      <c r="DV84" s="83"/>
      <c r="DW84" s="83"/>
      <c r="DX84" s="83"/>
      <c r="DY84" s="83"/>
      <c r="DZ84" s="83"/>
      <c r="EA84" s="83"/>
      <c r="EB84" s="83"/>
      <c r="EC84" s="83"/>
      <c r="ED84" s="83"/>
      <c r="EE84" s="83"/>
      <c r="EF84" s="83"/>
      <c r="EG84" s="83"/>
      <c r="EH84" s="83"/>
      <c r="EI84" s="83"/>
      <c r="EJ84" s="83"/>
      <c r="EK84" s="83"/>
      <c r="EL84" s="83"/>
      <c r="EM84" s="83"/>
      <c r="EN84" s="83"/>
      <c r="EO84" s="83"/>
      <c r="EP84" s="83"/>
      <c r="EQ84" s="83"/>
      <c r="ER84" s="83"/>
      <c r="ES84" s="83"/>
      <c r="ET84" s="83"/>
      <c r="EU84" s="83"/>
      <c r="EV84" s="83"/>
      <c r="EW84" s="83"/>
      <c r="EX84" s="83"/>
      <c r="EY84" s="83"/>
      <c r="EZ84" s="83"/>
      <c r="FA84" s="83"/>
      <c r="FB84" s="83"/>
      <c r="FC84" s="83"/>
      <c r="FD84" s="83"/>
      <c r="FE84" s="83"/>
      <c r="FF84" s="83"/>
      <c r="FG84" s="83"/>
      <c r="FH84" s="83"/>
      <c r="FI84" s="83"/>
      <c r="FJ84" s="83"/>
      <c r="FK84" s="83"/>
      <c r="FL84" s="83"/>
      <c r="FM84" s="83"/>
      <c r="FN84" s="83"/>
      <c r="FO84" s="83"/>
      <c r="FP84" s="83"/>
      <c r="FQ84" s="83"/>
      <c r="FR84" s="83"/>
      <c r="FS84" s="83"/>
      <c r="FT84" s="83"/>
      <c r="FU84" s="83"/>
      <c r="FV84" s="83"/>
      <c r="FW84" s="83"/>
      <c r="FX84" s="83"/>
      <c r="FY84" s="83"/>
      <c r="FZ84" s="83"/>
      <c r="GA84" s="83"/>
      <c r="GB84" s="83"/>
      <c r="GC84" s="83"/>
      <c r="GD84" s="83"/>
      <c r="GE84" s="83"/>
      <c r="GF84" s="83"/>
      <c r="GG84" s="83"/>
      <c r="GH84" s="83"/>
      <c r="GI84" s="83"/>
      <c r="GJ84" s="83"/>
      <c r="GK84" s="83"/>
      <c r="GL84" s="83"/>
      <c r="GM84" s="83"/>
      <c r="GN84" s="83"/>
      <c r="GO84" s="83"/>
      <c r="GP84" s="83"/>
      <c r="GQ84" s="83"/>
      <c r="GR84" s="83"/>
      <c r="GS84" s="83"/>
      <c r="GT84" s="83"/>
      <c r="GU84" s="83"/>
      <c r="GV84" s="83"/>
      <c r="GW84" s="83"/>
      <c r="GX84" s="83"/>
      <c r="GY84" s="83"/>
      <c r="GZ84" s="83"/>
      <c r="HA84" s="83"/>
      <c r="HB84" s="83"/>
      <c r="HC84" s="83"/>
      <c r="HD84" s="83"/>
      <c r="HE84" s="83"/>
      <c r="HF84" s="83"/>
      <c r="HG84" s="83"/>
      <c r="HH84" s="83"/>
      <c r="HI84" s="83"/>
      <c r="HJ84" s="83"/>
      <c r="HK84" s="83"/>
      <c r="HL84" s="83"/>
      <c r="HM84" s="83"/>
      <c r="HN84" s="83"/>
      <c r="HO84" s="83"/>
      <c r="HP84" s="83"/>
      <c r="HQ84" s="83"/>
      <c r="HR84" s="83"/>
      <c r="HS84" s="83"/>
      <c r="HT84" s="83"/>
      <c r="HU84" s="83"/>
      <c r="HV84" s="83"/>
      <c r="HW84" s="83"/>
      <c r="HX84" s="83"/>
      <c r="HY84" s="83"/>
      <c r="HZ84" s="83"/>
      <c r="IA84" s="83"/>
      <c r="IB84" s="83"/>
      <c r="IC84" s="83"/>
      <c r="ID84" s="83"/>
      <c r="IE84" s="83"/>
      <c r="IF84" s="83"/>
      <c r="IG84" s="83"/>
      <c r="IH84" s="83"/>
      <c r="II84" s="83"/>
      <c r="IJ84" s="83"/>
      <c r="IK84" s="83"/>
      <c r="IL84" s="83"/>
      <c r="IM84" s="83"/>
      <c r="IN84" s="83"/>
      <c r="IO84" s="83"/>
      <c r="IP84" s="83"/>
      <c r="IQ84" s="83"/>
      <c r="IR84" s="83"/>
    </row>
    <row r="85" spans="1:252" s="84" customFormat="1" ht="15" customHeight="1" x14ac:dyDescent="0.2">
      <c r="A85" s="175" t="s">
        <v>383</v>
      </c>
      <c r="B85" s="162" t="s">
        <v>442</v>
      </c>
      <c r="C85" s="163">
        <v>0</v>
      </c>
      <c r="D85" s="163">
        <v>0</v>
      </c>
      <c r="E85" s="196">
        <v>0</v>
      </c>
      <c r="F85" s="122">
        <f t="shared" si="6"/>
        <v>0</v>
      </c>
      <c r="G85" s="104"/>
      <c r="I85" s="99"/>
      <c r="J85" s="190"/>
      <c r="K85" s="99"/>
      <c r="L85" s="83"/>
      <c r="M85" s="83"/>
      <c r="N85" s="83"/>
      <c r="O85" s="83"/>
      <c r="P85" s="83"/>
      <c r="Q85" s="83"/>
      <c r="R85" s="83"/>
      <c r="S85" s="83"/>
      <c r="T85" s="83"/>
      <c r="U85" s="83"/>
      <c r="V85" s="83"/>
      <c r="W85" s="83"/>
      <c r="X85" s="83"/>
      <c r="Y85" s="83"/>
      <c r="Z85" s="83"/>
      <c r="AA85" s="83"/>
      <c r="AB85" s="83"/>
      <c r="AC85" s="83"/>
      <c r="AD85" s="83"/>
      <c r="AE85" s="83"/>
      <c r="AF85" s="83"/>
      <c r="AG85" s="83"/>
      <c r="AH85" s="83"/>
      <c r="AI85" s="83"/>
      <c r="AJ85" s="83"/>
      <c r="AK85" s="83"/>
      <c r="AL85" s="83"/>
      <c r="AM85" s="83"/>
      <c r="AN85" s="83"/>
      <c r="AO85" s="83"/>
      <c r="AP85" s="83"/>
      <c r="AQ85" s="83"/>
      <c r="AR85" s="83"/>
      <c r="AS85" s="83"/>
      <c r="AT85" s="83"/>
      <c r="AU85" s="83"/>
      <c r="AV85" s="83"/>
      <c r="AW85" s="83"/>
      <c r="AX85" s="83"/>
      <c r="AY85" s="83"/>
      <c r="AZ85" s="83"/>
      <c r="BA85" s="83"/>
      <c r="BB85" s="83"/>
      <c r="BC85" s="83"/>
      <c r="BD85" s="83"/>
      <c r="BE85" s="83"/>
      <c r="BF85" s="83"/>
      <c r="BG85" s="83"/>
      <c r="BH85" s="83"/>
      <c r="BI85" s="83"/>
      <c r="BJ85" s="83"/>
      <c r="BK85" s="83"/>
      <c r="BL85" s="83"/>
      <c r="BM85" s="83"/>
      <c r="BN85" s="83"/>
      <c r="BO85" s="83"/>
      <c r="BP85" s="83"/>
      <c r="BQ85" s="83"/>
      <c r="BR85" s="83"/>
      <c r="BS85" s="83"/>
      <c r="BT85" s="83"/>
      <c r="BU85" s="83"/>
      <c r="BV85" s="83"/>
      <c r="BW85" s="83"/>
      <c r="BX85" s="83"/>
      <c r="BY85" s="83"/>
      <c r="BZ85" s="83"/>
      <c r="CA85" s="83"/>
      <c r="CB85" s="83"/>
      <c r="CC85" s="83"/>
      <c r="CD85" s="83"/>
      <c r="CE85" s="83"/>
      <c r="CF85" s="83"/>
      <c r="CG85" s="83"/>
      <c r="CH85" s="83"/>
      <c r="CI85" s="83"/>
      <c r="CJ85" s="83"/>
      <c r="CK85" s="83"/>
      <c r="CL85" s="83"/>
      <c r="CM85" s="83"/>
      <c r="CN85" s="83"/>
      <c r="CO85" s="83"/>
      <c r="CP85" s="83"/>
      <c r="CQ85" s="83"/>
      <c r="CR85" s="83"/>
      <c r="CS85" s="83"/>
      <c r="CT85" s="83"/>
      <c r="CU85" s="83"/>
      <c r="CV85" s="83"/>
      <c r="CW85" s="83"/>
      <c r="CX85" s="83"/>
      <c r="CY85" s="83"/>
      <c r="CZ85" s="83"/>
      <c r="DA85" s="83"/>
      <c r="DB85" s="83"/>
      <c r="DC85" s="83"/>
      <c r="DD85" s="83"/>
      <c r="DE85" s="83"/>
      <c r="DF85" s="83"/>
      <c r="DG85" s="83"/>
      <c r="DH85" s="83"/>
      <c r="DI85" s="83"/>
      <c r="DJ85" s="83"/>
      <c r="DK85" s="83"/>
      <c r="DL85" s="83"/>
      <c r="DM85" s="83"/>
      <c r="DN85" s="83"/>
      <c r="DO85" s="83"/>
      <c r="DP85" s="83"/>
      <c r="DQ85" s="83"/>
      <c r="DR85" s="83"/>
      <c r="DS85" s="83"/>
      <c r="DT85" s="83"/>
      <c r="DU85" s="83"/>
      <c r="DV85" s="83"/>
      <c r="DW85" s="83"/>
      <c r="DX85" s="83"/>
      <c r="DY85" s="83"/>
      <c r="DZ85" s="83"/>
      <c r="EA85" s="83"/>
      <c r="EB85" s="83"/>
      <c r="EC85" s="83"/>
      <c r="ED85" s="83"/>
      <c r="EE85" s="83"/>
      <c r="EF85" s="83"/>
      <c r="EG85" s="83"/>
      <c r="EH85" s="83"/>
      <c r="EI85" s="83"/>
      <c r="EJ85" s="83"/>
      <c r="EK85" s="83"/>
      <c r="EL85" s="83"/>
      <c r="EM85" s="83"/>
      <c r="EN85" s="83"/>
      <c r="EO85" s="83"/>
      <c r="EP85" s="83"/>
      <c r="EQ85" s="83"/>
      <c r="ER85" s="83"/>
      <c r="ES85" s="83"/>
      <c r="ET85" s="83"/>
      <c r="EU85" s="83"/>
      <c r="EV85" s="83"/>
      <c r="EW85" s="83"/>
      <c r="EX85" s="83"/>
      <c r="EY85" s="83"/>
      <c r="EZ85" s="83"/>
      <c r="FA85" s="83"/>
      <c r="FB85" s="83"/>
      <c r="FC85" s="83"/>
      <c r="FD85" s="83"/>
      <c r="FE85" s="83"/>
      <c r="FF85" s="83"/>
      <c r="FG85" s="83"/>
      <c r="FH85" s="83"/>
      <c r="FI85" s="83"/>
      <c r="FJ85" s="83"/>
      <c r="FK85" s="83"/>
      <c r="FL85" s="83"/>
      <c r="FM85" s="83"/>
      <c r="FN85" s="83"/>
      <c r="FO85" s="83"/>
      <c r="FP85" s="83"/>
      <c r="FQ85" s="83"/>
      <c r="FR85" s="83"/>
      <c r="FS85" s="83"/>
      <c r="FT85" s="83"/>
      <c r="FU85" s="83"/>
      <c r="FV85" s="83"/>
      <c r="FW85" s="83"/>
      <c r="FX85" s="83"/>
      <c r="FY85" s="83"/>
      <c r="FZ85" s="83"/>
      <c r="GA85" s="83"/>
      <c r="GB85" s="83"/>
      <c r="GC85" s="83"/>
      <c r="GD85" s="83"/>
      <c r="GE85" s="83"/>
      <c r="GF85" s="83"/>
      <c r="GG85" s="83"/>
      <c r="GH85" s="83"/>
      <c r="GI85" s="83"/>
      <c r="GJ85" s="83"/>
      <c r="GK85" s="83"/>
      <c r="GL85" s="83"/>
      <c r="GM85" s="83"/>
      <c r="GN85" s="83"/>
      <c r="GO85" s="83"/>
      <c r="GP85" s="83"/>
      <c r="GQ85" s="83"/>
      <c r="GR85" s="83"/>
      <c r="GS85" s="83"/>
      <c r="GT85" s="83"/>
      <c r="GU85" s="83"/>
      <c r="GV85" s="83"/>
      <c r="GW85" s="83"/>
      <c r="GX85" s="83"/>
      <c r="GY85" s="83"/>
      <c r="GZ85" s="83"/>
      <c r="HA85" s="83"/>
      <c r="HB85" s="83"/>
      <c r="HC85" s="83"/>
      <c r="HD85" s="83"/>
      <c r="HE85" s="83"/>
      <c r="HF85" s="83"/>
      <c r="HG85" s="83"/>
      <c r="HH85" s="83"/>
      <c r="HI85" s="83"/>
      <c r="HJ85" s="83"/>
      <c r="HK85" s="83"/>
      <c r="HL85" s="83"/>
      <c r="HM85" s="83"/>
      <c r="HN85" s="83"/>
      <c r="HO85" s="83"/>
      <c r="HP85" s="83"/>
      <c r="HQ85" s="83"/>
      <c r="HR85" s="83"/>
      <c r="HS85" s="83"/>
      <c r="HT85" s="83"/>
      <c r="HU85" s="83"/>
      <c r="HV85" s="83"/>
      <c r="HW85" s="83"/>
      <c r="HX85" s="83"/>
      <c r="HY85" s="83"/>
      <c r="HZ85" s="83"/>
      <c r="IA85" s="83"/>
      <c r="IB85" s="83"/>
      <c r="IC85" s="83"/>
      <c r="ID85" s="83"/>
      <c r="IE85" s="83"/>
      <c r="IF85" s="83"/>
      <c r="IG85" s="83"/>
      <c r="IH85" s="83"/>
      <c r="II85" s="83"/>
      <c r="IJ85" s="83"/>
      <c r="IK85" s="83"/>
      <c r="IL85" s="83"/>
      <c r="IM85" s="83"/>
      <c r="IN85" s="83"/>
      <c r="IO85" s="83"/>
      <c r="IP85" s="83"/>
      <c r="IQ85" s="83"/>
      <c r="IR85" s="83"/>
    </row>
    <row r="86" spans="1:252" ht="15" x14ac:dyDescent="0.25">
      <c r="A86" s="129" t="s">
        <v>286</v>
      </c>
      <c r="B86" s="155" t="s">
        <v>131</v>
      </c>
      <c r="C86" s="112">
        <v>100000</v>
      </c>
      <c r="D86" s="149">
        <v>85000</v>
      </c>
      <c r="E86" s="193">
        <v>95000</v>
      </c>
      <c r="F86" s="122">
        <f t="shared" si="6"/>
        <v>10000</v>
      </c>
      <c r="G86" s="97"/>
      <c r="H86" s="88"/>
      <c r="I86" s="88"/>
      <c r="J86" s="88"/>
      <c r="K86" s="88"/>
    </row>
    <row r="87" spans="1:252" ht="14.1" customHeight="1" x14ac:dyDescent="0.25">
      <c r="A87" s="176" t="s">
        <v>332</v>
      </c>
      <c r="B87" s="155" t="s">
        <v>206</v>
      </c>
      <c r="C87" s="112">
        <v>0</v>
      </c>
      <c r="D87" s="149">
        <v>2100</v>
      </c>
      <c r="E87" s="193">
        <v>2100</v>
      </c>
      <c r="F87" s="122">
        <f t="shared" si="6"/>
        <v>0</v>
      </c>
      <c r="G87" s="97"/>
      <c r="H87" s="88"/>
      <c r="I87" s="88"/>
      <c r="J87" s="88"/>
      <c r="K87" s="88"/>
    </row>
    <row r="88" spans="1:252" ht="15" x14ac:dyDescent="0.25">
      <c r="A88" s="176" t="s">
        <v>287</v>
      </c>
      <c r="B88" s="161" t="s">
        <v>464</v>
      </c>
      <c r="C88" s="149">
        <v>28000</v>
      </c>
      <c r="D88" s="149">
        <v>28000</v>
      </c>
      <c r="E88" s="193">
        <v>25000</v>
      </c>
      <c r="F88" s="122">
        <f t="shared" si="6"/>
        <v>-3000</v>
      </c>
      <c r="G88" s="90"/>
      <c r="H88" s="88"/>
      <c r="I88" s="88"/>
      <c r="J88" s="88"/>
      <c r="K88" s="88"/>
    </row>
    <row r="89" spans="1:252" ht="15" x14ac:dyDescent="0.25">
      <c r="A89" s="129"/>
      <c r="B89" s="155"/>
      <c r="C89" s="153">
        <f>SUM(C81:C88)</f>
        <v>748600</v>
      </c>
      <c r="D89" s="153">
        <f>SUM(D81:D88)</f>
        <v>735100</v>
      </c>
      <c r="E89" s="194">
        <f>SUM(E81:E88)</f>
        <v>848700</v>
      </c>
      <c r="F89" s="122">
        <f t="shared" si="6"/>
        <v>113600</v>
      </c>
      <c r="G89" s="90"/>
      <c r="H89" s="88"/>
      <c r="I89" s="88"/>
      <c r="J89" s="88"/>
      <c r="K89" s="88"/>
    </row>
    <row r="90" spans="1:252" ht="15" x14ac:dyDescent="0.25">
      <c r="A90" s="129"/>
      <c r="B90" s="155"/>
      <c r="C90" s="149"/>
      <c r="D90" s="149"/>
      <c r="E90" s="193"/>
      <c r="F90" s="152"/>
      <c r="G90" s="90"/>
      <c r="H90" s="88"/>
      <c r="I90" s="88"/>
      <c r="J90" s="88"/>
      <c r="K90" s="88"/>
    </row>
    <row r="91" spans="1:252" ht="15" x14ac:dyDescent="0.25">
      <c r="A91" s="129" t="s">
        <v>288</v>
      </c>
      <c r="B91" s="155" t="s">
        <v>138</v>
      </c>
      <c r="C91" s="149">
        <v>57300</v>
      </c>
      <c r="D91" s="149">
        <v>57300</v>
      </c>
      <c r="E91" s="193">
        <v>55000</v>
      </c>
      <c r="F91" s="122">
        <f t="shared" ref="F91:F105" si="7">SUM(E91)-(D91)</f>
        <v>-2300</v>
      </c>
      <c r="G91" s="90"/>
      <c r="H91" s="192"/>
      <c r="I91" s="88"/>
      <c r="J91" s="88"/>
      <c r="K91" s="88"/>
    </row>
    <row r="92" spans="1:252" ht="15" x14ac:dyDescent="0.25">
      <c r="A92" s="129" t="s">
        <v>289</v>
      </c>
      <c r="B92" s="155" t="s">
        <v>141</v>
      </c>
      <c r="C92" s="112">
        <v>38700</v>
      </c>
      <c r="D92" s="149">
        <v>38700</v>
      </c>
      <c r="E92" s="193">
        <v>34000</v>
      </c>
      <c r="F92" s="122">
        <f t="shared" si="7"/>
        <v>-4700</v>
      </c>
      <c r="G92" s="90"/>
      <c r="H92" s="88"/>
      <c r="I92" s="88"/>
      <c r="J92" s="88"/>
      <c r="K92" s="88"/>
    </row>
    <row r="93" spans="1:252" ht="15" x14ac:dyDescent="0.25">
      <c r="A93" s="129" t="s">
        <v>290</v>
      </c>
      <c r="B93" s="155" t="s">
        <v>153</v>
      </c>
      <c r="C93" s="112">
        <v>32000</v>
      </c>
      <c r="D93" s="149">
        <v>32000</v>
      </c>
      <c r="E93" s="193">
        <v>36500</v>
      </c>
      <c r="F93" s="122">
        <f t="shared" si="7"/>
        <v>4500</v>
      </c>
      <c r="G93" s="97"/>
      <c r="H93" s="88"/>
      <c r="I93" s="88"/>
      <c r="J93" s="88"/>
      <c r="K93" s="88"/>
    </row>
    <row r="94" spans="1:252" ht="15" x14ac:dyDescent="0.25">
      <c r="A94" s="129" t="s">
        <v>291</v>
      </c>
      <c r="B94" s="155" t="s">
        <v>155</v>
      </c>
      <c r="C94" s="149">
        <v>90600</v>
      </c>
      <c r="D94" s="149">
        <v>106500</v>
      </c>
      <c r="E94" s="193">
        <v>121000</v>
      </c>
      <c r="F94" s="122">
        <f t="shared" si="7"/>
        <v>14500</v>
      </c>
      <c r="G94" s="90"/>
      <c r="H94" s="88"/>
      <c r="I94" s="88"/>
      <c r="J94" s="88"/>
      <c r="K94" s="88"/>
    </row>
    <row r="95" spans="1:252" ht="15" x14ac:dyDescent="0.25">
      <c r="A95" s="129" t="s">
        <v>292</v>
      </c>
      <c r="B95" s="155" t="s">
        <v>154</v>
      </c>
      <c r="C95" s="112">
        <v>9600</v>
      </c>
      <c r="D95" s="149">
        <v>9600</v>
      </c>
      <c r="E95" s="193">
        <v>10500</v>
      </c>
      <c r="F95" s="122">
        <f t="shared" si="7"/>
        <v>900</v>
      </c>
      <c r="G95" s="97"/>
      <c r="H95" s="88"/>
      <c r="I95" s="88"/>
      <c r="J95" s="88"/>
      <c r="K95" s="88"/>
    </row>
    <row r="96" spans="1:252" ht="15" x14ac:dyDescent="0.25">
      <c r="A96" s="129" t="s">
        <v>293</v>
      </c>
      <c r="B96" s="155" t="s">
        <v>195</v>
      </c>
      <c r="C96" s="149">
        <v>0</v>
      </c>
      <c r="D96" s="149">
        <v>5500</v>
      </c>
      <c r="E96" s="193">
        <v>0</v>
      </c>
      <c r="F96" s="122">
        <f t="shared" si="7"/>
        <v>-5500</v>
      </c>
      <c r="G96" s="90"/>
      <c r="H96" s="88"/>
      <c r="I96" s="88"/>
      <c r="J96" s="88"/>
      <c r="K96" s="88"/>
    </row>
    <row r="97" spans="1:252" ht="15" x14ac:dyDescent="0.25">
      <c r="A97" s="129" t="s">
        <v>294</v>
      </c>
      <c r="B97" s="155" t="s">
        <v>156</v>
      </c>
      <c r="C97" s="112">
        <v>15900</v>
      </c>
      <c r="D97" s="149">
        <v>11000</v>
      </c>
      <c r="E97" s="193">
        <v>14500</v>
      </c>
      <c r="F97" s="122">
        <f t="shared" si="7"/>
        <v>3500</v>
      </c>
      <c r="G97" s="97"/>
      <c r="H97" s="88"/>
      <c r="I97" s="88"/>
      <c r="J97" s="88"/>
      <c r="K97" s="88"/>
    </row>
    <row r="98" spans="1:252" ht="15" x14ac:dyDescent="0.25">
      <c r="A98" s="129" t="s">
        <v>295</v>
      </c>
      <c r="B98" s="155" t="s">
        <v>143</v>
      </c>
      <c r="C98" s="149">
        <v>1600</v>
      </c>
      <c r="D98" s="149">
        <v>1000</v>
      </c>
      <c r="E98" s="193">
        <v>1200</v>
      </c>
      <c r="F98" s="122">
        <f t="shared" si="7"/>
        <v>200</v>
      </c>
      <c r="G98" s="90"/>
      <c r="H98" s="88"/>
      <c r="I98" s="88"/>
      <c r="J98" s="88"/>
      <c r="K98" s="88"/>
    </row>
    <row r="99" spans="1:252" s="84" customFormat="1" ht="15" x14ac:dyDescent="0.25">
      <c r="A99" s="129" t="s">
        <v>296</v>
      </c>
      <c r="B99" s="162" t="s">
        <v>157</v>
      </c>
      <c r="C99" s="163">
        <v>14900</v>
      </c>
      <c r="D99" s="163">
        <v>0</v>
      </c>
      <c r="E99" s="196">
        <v>0</v>
      </c>
      <c r="F99" s="122">
        <f t="shared" si="7"/>
        <v>0</v>
      </c>
      <c r="G99" s="100"/>
      <c r="H99" s="99"/>
      <c r="I99" s="99"/>
      <c r="J99" s="99"/>
      <c r="K99" s="99"/>
      <c r="L99" s="83"/>
      <c r="M99" s="83"/>
      <c r="N99" s="83"/>
      <c r="O99" s="83"/>
      <c r="P99" s="83"/>
      <c r="Q99" s="83"/>
      <c r="R99" s="83"/>
      <c r="S99" s="83"/>
      <c r="T99" s="83"/>
      <c r="U99" s="83"/>
      <c r="V99" s="83"/>
      <c r="W99" s="83"/>
      <c r="X99" s="83"/>
      <c r="Y99" s="83"/>
      <c r="Z99" s="83"/>
      <c r="AA99" s="83"/>
      <c r="AB99" s="83"/>
      <c r="AC99" s="83"/>
      <c r="AD99" s="83"/>
      <c r="AE99" s="83"/>
      <c r="AF99" s="83"/>
      <c r="AG99" s="83"/>
      <c r="AH99" s="83"/>
      <c r="AI99" s="83"/>
      <c r="AJ99" s="83"/>
      <c r="AK99" s="83"/>
      <c r="AL99" s="83"/>
      <c r="AM99" s="83"/>
      <c r="AN99" s="83"/>
      <c r="AO99" s="83"/>
      <c r="AP99" s="83"/>
      <c r="AQ99" s="83"/>
      <c r="AR99" s="83"/>
      <c r="AS99" s="83"/>
      <c r="AT99" s="83"/>
      <c r="AU99" s="83"/>
      <c r="AV99" s="83"/>
      <c r="AW99" s="83"/>
      <c r="AX99" s="83"/>
      <c r="AY99" s="83"/>
      <c r="AZ99" s="83"/>
      <c r="BA99" s="83"/>
      <c r="BB99" s="83"/>
      <c r="BC99" s="83"/>
      <c r="BD99" s="83"/>
      <c r="BE99" s="83"/>
      <c r="BF99" s="83"/>
      <c r="BG99" s="83"/>
      <c r="BH99" s="83"/>
      <c r="BI99" s="83"/>
      <c r="BJ99" s="83"/>
      <c r="BK99" s="83"/>
      <c r="BL99" s="83"/>
      <c r="BM99" s="83"/>
      <c r="BN99" s="83"/>
      <c r="BO99" s="83"/>
      <c r="BP99" s="83"/>
      <c r="BQ99" s="83"/>
      <c r="BR99" s="83"/>
      <c r="BS99" s="83"/>
      <c r="BT99" s="83"/>
      <c r="BU99" s="83"/>
      <c r="BV99" s="83"/>
      <c r="BW99" s="83"/>
      <c r="BX99" s="83"/>
      <c r="BY99" s="83"/>
      <c r="BZ99" s="83"/>
      <c r="CA99" s="83"/>
      <c r="CB99" s="83"/>
      <c r="CC99" s="83"/>
      <c r="CD99" s="83"/>
      <c r="CE99" s="83"/>
      <c r="CF99" s="83"/>
      <c r="CG99" s="83"/>
      <c r="CH99" s="83"/>
      <c r="CI99" s="83"/>
      <c r="CJ99" s="83"/>
      <c r="CK99" s="83"/>
      <c r="CL99" s="83"/>
      <c r="CM99" s="83"/>
      <c r="CN99" s="83"/>
      <c r="CO99" s="83"/>
      <c r="CP99" s="83"/>
      <c r="CQ99" s="83"/>
      <c r="CR99" s="83"/>
      <c r="CS99" s="83"/>
      <c r="CT99" s="83"/>
      <c r="CU99" s="83"/>
      <c r="CV99" s="83"/>
      <c r="CW99" s="83"/>
      <c r="CX99" s="83"/>
      <c r="CY99" s="83"/>
      <c r="CZ99" s="83"/>
      <c r="DA99" s="83"/>
      <c r="DB99" s="83"/>
      <c r="DC99" s="83"/>
      <c r="DD99" s="83"/>
      <c r="DE99" s="83"/>
      <c r="DF99" s="83"/>
      <c r="DG99" s="83"/>
      <c r="DH99" s="83"/>
      <c r="DI99" s="83"/>
      <c r="DJ99" s="83"/>
      <c r="DK99" s="83"/>
      <c r="DL99" s="83"/>
      <c r="DM99" s="83"/>
      <c r="DN99" s="83"/>
      <c r="DO99" s="83"/>
      <c r="DP99" s="83"/>
      <c r="DQ99" s="83"/>
      <c r="DR99" s="83"/>
      <c r="DS99" s="83"/>
      <c r="DT99" s="83"/>
      <c r="DU99" s="83"/>
      <c r="DV99" s="83"/>
      <c r="DW99" s="83"/>
      <c r="DX99" s="83"/>
      <c r="DY99" s="83"/>
      <c r="DZ99" s="83"/>
      <c r="EA99" s="83"/>
      <c r="EB99" s="83"/>
      <c r="EC99" s="83"/>
      <c r="ED99" s="83"/>
      <c r="EE99" s="83"/>
      <c r="EF99" s="83"/>
      <c r="EG99" s="83"/>
      <c r="EH99" s="83"/>
      <c r="EI99" s="83"/>
      <c r="EJ99" s="83"/>
      <c r="EK99" s="83"/>
      <c r="EL99" s="83"/>
      <c r="EM99" s="83"/>
      <c r="EN99" s="83"/>
      <c r="EO99" s="83"/>
      <c r="EP99" s="83"/>
      <c r="EQ99" s="83"/>
      <c r="ER99" s="83"/>
      <c r="ES99" s="83"/>
      <c r="ET99" s="83"/>
      <c r="EU99" s="83"/>
      <c r="EV99" s="83"/>
      <c r="EW99" s="83"/>
      <c r="EX99" s="83"/>
      <c r="EY99" s="83"/>
      <c r="EZ99" s="83"/>
      <c r="FA99" s="83"/>
      <c r="FB99" s="83"/>
      <c r="FC99" s="83"/>
      <c r="FD99" s="83"/>
      <c r="FE99" s="83"/>
      <c r="FF99" s="83"/>
      <c r="FG99" s="83"/>
      <c r="FH99" s="83"/>
      <c r="FI99" s="83"/>
      <c r="FJ99" s="83"/>
      <c r="FK99" s="83"/>
      <c r="FL99" s="83"/>
      <c r="FM99" s="83"/>
      <c r="FN99" s="83"/>
      <c r="FO99" s="83"/>
      <c r="FP99" s="83"/>
      <c r="FQ99" s="83"/>
      <c r="FR99" s="83"/>
      <c r="FS99" s="83"/>
      <c r="FT99" s="83"/>
      <c r="FU99" s="83"/>
      <c r="FV99" s="83"/>
      <c r="FW99" s="83"/>
      <c r="FX99" s="83"/>
      <c r="FY99" s="83"/>
      <c r="FZ99" s="83"/>
      <c r="GA99" s="83"/>
      <c r="GB99" s="83"/>
      <c r="GC99" s="83"/>
      <c r="GD99" s="83"/>
      <c r="GE99" s="83"/>
      <c r="GF99" s="83"/>
      <c r="GG99" s="83"/>
      <c r="GH99" s="83"/>
      <c r="GI99" s="83"/>
      <c r="GJ99" s="83"/>
      <c r="GK99" s="83"/>
      <c r="GL99" s="83"/>
      <c r="GM99" s="83"/>
      <c r="GN99" s="83"/>
      <c r="GO99" s="83"/>
      <c r="GP99" s="83"/>
      <c r="GQ99" s="83"/>
      <c r="GR99" s="83"/>
      <c r="GS99" s="83"/>
      <c r="GT99" s="83"/>
      <c r="GU99" s="83"/>
      <c r="GV99" s="83"/>
      <c r="GW99" s="83"/>
      <c r="GX99" s="83"/>
      <c r="GY99" s="83"/>
      <c r="GZ99" s="83"/>
      <c r="HA99" s="83"/>
      <c r="HB99" s="83"/>
      <c r="HC99" s="83"/>
      <c r="HD99" s="83"/>
      <c r="HE99" s="83"/>
      <c r="HF99" s="83"/>
      <c r="HG99" s="83"/>
      <c r="HH99" s="83"/>
      <c r="HI99" s="83"/>
      <c r="HJ99" s="83"/>
      <c r="HK99" s="83"/>
      <c r="HL99" s="83"/>
      <c r="HM99" s="83"/>
      <c r="HN99" s="83"/>
      <c r="HO99" s="83"/>
      <c r="HP99" s="83"/>
      <c r="HQ99" s="83"/>
      <c r="HR99" s="83"/>
      <c r="HS99" s="83"/>
      <c r="HT99" s="83"/>
      <c r="HU99" s="83"/>
      <c r="HV99" s="83"/>
      <c r="HW99" s="83"/>
      <c r="HX99" s="83"/>
      <c r="HY99" s="83"/>
      <c r="HZ99" s="83"/>
      <c r="IA99" s="83"/>
      <c r="IB99" s="83"/>
      <c r="IC99" s="83"/>
      <c r="ID99" s="83"/>
      <c r="IE99" s="83"/>
      <c r="IF99" s="83"/>
      <c r="IG99" s="83"/>
      <c r="IH99" s="83"/>
      <c r="II99" s="83"/>
      <c r="IJ99" s="83"/>
      <c r="IK99" s="83"/>
      <c r="IL99" s="83"/>
      <c r="IM99" s="83"/>
      <c r="IN99" s="83"/>
      <c r="IO99" s="83"/>
      <c r="IP99" s="83"/>
      <c r="IQ99" s="83"/>
      <c r="IR99" s="83"/>
    </row>
    <row r="100" spans="1:252" ht="15" x14ac:dyDescent="0.25">
      <c r="A100" s="129" t="s">
        <v>297</v>
      </c>
      <c r="B100" s="155" t="s">
        <v>152</v>
      </c>
      <c r="C100" s="112">
        <v>19800</v>
      </c>
      <c r="D100" s="149">
        <v>19800</v>
      </c>
      <c r="E100" s="193">
        <v>22300</v>
      </c>
      <c r="F100" s="122">
        <f t="shared" si="7"/>
        <v>2500</v>
      </c>
      <c r="G100" s="97"/>
      <c r="H100" s="88"/>
      <c r="I100" s="88"/>
      <c r="J100" s="88"/>
      <c r="K100" s="88"/>
    </row>
    <row r="101" spans="1:252" ht="15" x14ac:dyDescent="0.25">
      <c r="A101" s="129" t="s">
        <v>384</v>
      </c>
      <c r="B101" s="155" t="s">
        <v>385</v>
      </c>
      <c r="C101" s="112">
        <v>0</v>
      </c>
      <c r="D101" s="149">
        <v>0</v>
      </c>
      <c r="E101" s="193">
        <v>0</v>
      </c>
      <c r="F101" s="122">
        <f t="shared" si="7"/>
        <v>0</v>
      </c>
      <c r="G101" s="97"/>
      <c r="H101" s="88"/>
      <c r="I101" s="88"/>
      <c r="J101" s="88"/>
      <c r="K101" s="88"/>
    </row>
    <row r="102" spans="1:252" ht="15" x14ac:dyDescent="0.25">
      <c r="A102" s="129" t="s">
        <v>298</v>
      </c>
      <c r="B102" s="155" t="s">
        <v>465</v>
      </c>
      <c r="C102" s="112">
        <v>2200</v>
      </c>
      <c r="D102" s="149">
        <v>2200</v>
      </c>
      <c r="E102" s="193">
        <v>1000</v>
      </c>
      <c r="F102" s="122">
        <f t="shared" si="7"/>
        <v>-1200</v>
      </c>
      <c r="G102" s="97"/>
      <c r="H102" s="88"/>
      <c r="I102" s="88"/>
      <c r="J102" s="88"/>
      <c r="K102" s="88"/>
    </row>
    <row r="103" spans="1:252" ht="15" x14ac:dyDescent="0.25">
      <c r="A103" s="129" t="s">
        <v>299</v>
      </c>
      <c r="B103" s="155" t="s">
        <v>194</v>
      </c>
      <c r="C103" s="159">
        <v>5500</v>
      </c>
      <c r="D103" s="149">
        <v>6050</v>
      </c>
      <c r="E103" s="193">
        <v>3700</v>
      </c>
      <c r="F103" s="122">
        <f t="shared" si="7"/>
        <v>-2350</v>
      </c>
      <c r="G103" s="97"/>
      <c r="H103" s="88"/>
      <c r="I103" s="88"/>
      <c r="J103" s="88"/>
      <c r="K103" s="88"/>
    </row>
    <row r="104" spans="1:252" ht="15" x14ac:dyDescent="0.25">
      <c r="A104" s="129" t="s">
        <v>387</v>
      </c>
      <c r="B104" s="155" t="s">
        <v>386</v>
      </c>
      <c r="C104" s="159">
        <v>0</v>
      </c>
      <c r="D104" s="149">
        <v>0</v>
      </c>
      <c r="E104" s="193">
        <v>0</v>
      </c>
      <c r="F104" s="122">
        <f t="shared" si="7"/>
        <v>0</v>
      </c>
      <c r="G104" s="97"/>
      <c r="H104" s="88"/>
      <c r="I104" s="88"/>
      <c r="J104" s="88"/>
      <c r="K104" s="88"/>
    </row>
    <row r="105" spans="1:252" ht="15" x14ac:dyDescent="0.25">
      <c r="A105" s="129"/>
      <c r="B105" s="155"/>
      <c r="C105" s="169">
        <f>SUM(C91:C104)</f>
        <v>288100</v>
      </c>
      <c r="D105" s="153">
        <f>SUM(D91:D104)</f>
        <v>289650</v>
      </c>
      <c r="E105" s="194">
        <f>SUM(E91:E104)</f>
        <v>299700</v>
      </c>
      <c r="F105" s="122">
        <f t="shared" si="7"/>
        <v>10050</v>
      </c>
      <c r="G105" s="97"/>
      <c r="H105" s="88"/>
      <c r="I105" s="88"/>
      <c r="J105" s="88"/>
      <c r="K105" s="88"/>
    </row>
    <row r="106" spans="1:252" ht="15" x14ac:dyDescent="0.25">
      <c r="A106" s="129"/>
      <c r="B106" s="155"/>
      <c r="C106" s="159"/>
      <c r="D106" s="149"/>
      <c r="E106" s="193"/>
      <c r="F106" s="152"/>
      <c r="G106" s="97"/>
      <c r="H106" s="88"/>
      <c r="I106" s="88"/>
      <c r="J106" s="88"/>
      <c r="K106" s="88"/>
    </row>
    <row r="107" spans="1:252" ht="15" x14ac:dyDescent="0.25">
      <c r="A107" s="129" t="s">
        <v>389</v>
      </c>
      <c r="B107" s="129" t="s">
        <v>388</v>
      </c>
      <c r="C107" s="159">
        <v>0</v>
      </c>
      <c r="D107" s="149">
        <v>0</v>
      </c>
      <c r="E107" s="193">
        <v>10000</v>
      </c>
      <c r="F107" s="122">
        <f>SUM(E107)-(D107)</f>
        <v>10000</v>
      </c>
      <c r="G107" s="97"/>
      <c r="H107" s="88"/>
      <c r="I107" s="88"/>
      <c r="J107" s="88"/>
      <c r="K107" s="88"/>
    </row>
    <row r="108" spans="1:252" ht="15" x14ac:dyDescent="0.25">
      <c r="A108" s="129"/>
      <c r="B108" s="129"/>
      <c r="C108" s="169">
        <f>SUM(C107)</f>
        <v>0</v>
      </c>
      <c r="D108" s="153">
        <f>SUM(D107)</f>
        <v>0</v>
      </c>
      <c r="E108" s="194">
        <f>SUM(E107)</f>
        <v>10000</v>
      </c>
      <c r="F108" s="122">
        <f>SUM(E108)-(D108)</f>
        <v>10000</v>
      </c>
      <c r="G108" s="97"/>
      <c r="H108" s="88"/>
      <c r="I108" s="88"/>
      <c r="J108" s="88"/>
      <c r="K108" s="88"/>
    </row>
    <row r="109" spans="1:252" ht="15" x14ac:dyDescent="0.25">
      <c r="A109" s="129"/>
      <c r="B109" s="129"/>
      <c r="C109" s="159"/>
      <c r="D109" s="149"/>
      <c r="E109" s="193"/>
      <c r="F109" s="152"/>
      <c r="G109" s="97"/>
      <c r="H109" s="88"/>
      <c r="I109" s="88"/>
      <c r="J109" s="88"/>
      <c r="K109" s="88"/>
    </row>
    <row r="110" spans="1:252" ht="15" x14ac:dyDescent="0.25">
      <c r="A110" s="170" t="s">
        <v>229</v>
      </c>
      <c r="B110" s="173" t="s">
        <v>183</v>
      </c>
      <c r="C110" s="159">
        <v>40000</v>
      </c>
      <c r="D110" s="159">
        <v>33000</v>
      </c>
      <c r="E110" s="193">
        <v>36000</v>
      </c>
      <c r="F110" s="122">
        <f>SUM(E110)-(D110)</f>
        <v>3000</v>
      </c>
      <c r="G110" s="91"/>
      <c r="H110" s="88"/>
      <c r="I110" s="88"/>
      <c r="J110" s="88"/>
      <c r="K110" s="88"/>
    </row>
    <row r="111" spans="1:252" ht="15" x14ac:dyDescent="0.25">
      <c r="A111" s="170" t="s">
        <v>230</v>
      </c>
      <c r="B111" s="173" t="s">
        <v>184</v>
      </c>
      <c r="C111" s="159">
        <v>14000</v>
      </c>
      <c r="D111" s="159">
        <v>25000</v>
      </c>
      <c r="E111" s="193">
        <v>20000</v>
      </c>
      <c r="F111" s="122">
        <f>SUM(E111)-(D111)</f>
        <v>-5000</v>
      </c>
      <c r="G111" s="103"/>
      <c r="H111" s="88"/>
      <c r="I111" s="88"/>
      <c r="J111" s="88"/>
      <c r="K111" s="88"/>
    </row>
    <row r="112" spans="1:252" ht="15" x14ac:dyDescent="0.25">
      <c r="A112" s="174" t="s">
        <v>231</v>
      </c>
      <c r="B112" s="177" t="s">
        <v>165</v>
      </c>
      <c r="C112" s="152">
        <v>10000</v>
      </c>
      <c r="D112" s="152">
        <v>500</v>
      </c>
      <c r="E112" s="196">
        <v>500</v>
      </c>
      <c r="F112" s="122">
        <f>SUM(E112)-(D112)</f>
        <v>0</v>
      </c>
      <c r="G112" s="101"/>
      <c r="H112" s="88"/>
      <c r="I112" s="88"/>
      <c r="J112" s="88"/>
      <c r="K112" s="88"/>
    </row>
    <row r="113" spans="1:11" ht="15" x14ac:dyDescent="0.25">
      <c r="A113" s="174"/>
      <c r="B113" s="177"/>
      <c r="C113" s="154">
        <f>SUM(C110:C112)</f>
        <v>64000</v>
      </c>
      <c r="D113" s="154">
        <f>SUM(D110:D112)</f>
        <v>58500</v>
      </c>
      <c r="E113" s="197">
        <f>SUM(E110:E112)</f>
        <v>56500</v>
      </c>
      <c r="F113" s="122">
        <f>SUM(E113)-(D113)</f>
        <v>-2000</v>
      </c>
      <c r="G113" s="101"/>
      <c r="H113" s="88"/>
      <c r="I113" s="88"/>
      <c r="J113" s="88"/>
      <c r="K113" s="88"/>
    </row>
    <row r="114" spans="1:11" ht="15" x14ac:dyDescent="0.25">
      <c r="A114" s="174"/>
      <c r="B114" s="177"/>
      <c r="C114" s="152"/>
      <c r="D114" s="152"/>
      <c r="E114" s="196"/>
      <c r="F114" s="152"/>
      <c r="G114" s="101"/>
      <c r="H114" s="88"/>
      <c r="I114" s="88"/>
      <c r="J114" s="88"/>
      <c r="K114" s="88"/>
    </row>
    <row r="115" spans="1:11" ht="15" x14ac:dyDescent="0.25">
      <c r="A115" s="151" t="s">
        <v>232</v>
      </c>
      <c r="B115" s="155" t="s">
        <v>198</v>
      </c>
      <c r="C115" s="178">
        <v>10000</v>
      </c>
      <c r="D115" s="159">
        <v>8000</v>
      </c>
      <c r="E115" s="193">
        <v>9000</v>
      </c>
      <c r="F115" s="122">
        <f>SUM(E115)-(D115)</f>
        <v>1000</v>
      </c>
      <c r="G115" s="91"/>
      <c r="H115" s="88"/>
      <c r="I115" s="88"/>
      <c r="J115" s="88"/>
      <c r="K115" s="88"/>
    </row>
    <row r="116" spans="1:11" ht="15" x14ac:dyDescent="0.25">
      <c r="A116" s="151"/>
      <c r="B116" s="155"/>
      <c r="C116" s="169">
        <f>SUM(C115)</f>
        <v>10000</v>
      </c>
      <c r="D116" s="169">
        <f>SUM(D115)</f>
        <v>8000</v>
      </c>
      <c r="E116" s="194">
        <f>SUM(E115)</f>
        <v>9000</v>
      </c>
      <c r="F116" s="122">
        <f>SUM(E116)-(D116)</f>
        <v>1000</v>
      </c>
      <c r="G116" s="91"/>
      <c r="H116" s="88"/>
      <c r="I116" s="88"/>
      <c r="J116" s="88"/>
      <c r="K116" s="88"/>
    </row>
    <row r="117" spans="1:11" ht="15" x14ac:dyDescent="0.25">
      <c r="A117" s="151"/>
      <c r="B117" s="155"/>
      <c r="C117" s="178"/>
      <c r="D117" s="159"/>
      <c r="E117" s="193"/>
      <c r="F117" s="152"/>
      <c r="G117" s="91"/>
      <c r="H117" s="88"/>
      <c r="I117" s="88"/>
      <c r="J117" s="88"/>
      <c r="K117" s="88"/>
    </row>
    <row r="118" spans="1:11" ht="15" x14ac:dyDescent="0.25">
      <c r="A118" s="164" t="s">
        <v>233</v>
      </c>
      <c r="B118" s="165" t="s">
        <v>182</v>
      </c>
      <c r="C118" s="152">
        <v>56000</v>
      </c>
      <c r="D118" s="152">
        <v>65000</v>
      </c>
      <c r="E118" s="196">
        <v>56000</v>
      </c>
      <c r="F118" s="122">
        <f>SUM(E118)-(D118)</f>
        <v>-9000</v>
      </c>
      <c r="G118" s="101"/>
      <c r="H118" s="88"/>
      <c r="I118" s="88"/>
      <c r="J118" s="88"/>
      <c r="K118" s="88"/>
    </row>
    <row r="119" spans="1:11" ht="15" x14ac:dyDescent="0.25">
      <c r="A119" s="164" t="s">
        <v>234</v>
      </c>
      <c r="B119" s="171" t="s">
        <v>178</v>
      </c>
      <c r="C119" s="178">
        <v>10000</v>
      </c>
      <c r="D119" s="159">
        <v>12000</v>
      </c>
      <c r="E119" s="193">
        <v>12000</v>
      </c>
      <c r="F119" s="122">
        <f>SUM(E119)-(D119)</f>
        <v>0</v>
      </c>
      <c r="G119" s="91"/>
      <c r="H119" s="88"/>
      <c r="I119" s="88"/>
      <c r="J119" s="88"/>
      <c r="K119" s="88"/>
    </row>
    <row r="120" spans="1:11" ht="15" x14ac:dyDescent="0.25">
      <c r="A120" s="164" t="s">
        <v>235</v>
      </c>
      <c r="B120" s="171" t="s">
        <v>201</v>
      </c>
      <c r="C120" s="178">
        <v>15000</v>
      </c>
      <c r="D120" s="159">
        <v>28000</v>
      </c>
      <c r="E120" s="193">
        <v>20000</v>
      </c>
      <c r="F120" s="122">
        <f>SUM(E120)-(D120)</f>
        <v>-8000</v>
      </c>
      <c r="G120" s="91"/>
      <c r="H120" s="88"/>
      <c r="I120" s="192"/>
      <c r="J120" s="88"/>
      <c r="K120" s="88"/>
    </row>
    <row r="121" spans="1:11" ht="15" x14ac:dyDescent="0.25">
      <c r="A121" s="164"/>
      <c r="B121" s="171"/>
      <c r="C121" s="169">
        <f>SUM(C118:C120)</f>
        <v>81000</v>
      </c>
      <c r="D121" s="169">
        <f>SUM(D118:D120)</f>
        <v>105000</v>
      </c>
      <c r="E121" s="194">
        <f>SUM(E118:E120)</f>
        <v>88000</v>
      </c>
      <c r="F121" s="122">
        <f>SUM(E121)-(D121)</f>
        <v>-17000</v>
      </c>
      <c r="G121" s="91"/>
      <c r="H121" s="88"/>
      <c r="I121" s="88"/>
      <c r="J121" s="88"/>
      <c r="K121" s="88"/>
    </row>
    <row r="122" spans="1:11" ht="15" x14ac:dyDescent="0.25">
      <c r="A122" s="164"/>
      <c r="B122" s="171"/>
      <c r="C122" s="178"/>
      <c r="D122" s="159"/>
      <c r="E122" s="193"/>
      <c r="F122" s="152"/>
      <c r="G122" s="91"/>
      <c r="H122" s="88"/>
      <c r="I122" s="88"/>
      <c r="J122" s="88"/>
      <c r="K122" s="88"/>
    </row>
    <row r="123" spans="1:11" ht="15" x14ac:dyDescent="0.25">
      <c r="A123" s="174" t="s">
        <v>236</v>
      </c>
      <c r="B123" s="162" t="s">
        <v>41</v>
      </c>
      <c r="C123" s="168">
        <v>45000</v>
      </c>
      <c r="D123" s="152">
        <v>45000</v>
      </c>
      <c r="E123" s="196">
        <v>45000</v>
      </c>
      <c r="F123" s="122">
        <f t="shared" ref="F123:F132" si="8">SUM(E123)-(D123)</f>
        <v>0</v>
      </c>
      <c r="G123" s="102"/>
      <c r="H123" s="88"/>
      <c r="I123" s="88"/>
      <c r="J123" s="88"/>
      <c r="K123" s="88"/>
    </row>
    <row r="124" spans="1:11" ht="15" x14ac:dyDescent="0.25">
      <c r="A124" s="174" t="s">
        <v>237</v>
      </c>
      <c r="B124" s="179" t="s">
        <v>199</v>
      </c>
      <c r="C124" s="152">
        <v>30000</v>
      </c>
      <c r="D124" s="152">
        <v>30000</v>
      </c>
      <c r="E124" s="196">
        <v>30000</v>
      </c>
      <c r="F124" s="122">
        <f t="shared" si="8"/>
        <v>0</v>
      </c>
      <c r="G124" s="102"/>
      <c r="H124" s="88"/>
      <c r="I124" s="88"/>
      <c r="J124" s="88"/>
      <c r="K124" s="88"/>
    </row>
    <row r="125" spans="1:11" ht="15" x14ac:dyDescent="0.25">
      <c r="A125" s="174" t="s">
        <v>390</v>
      </c>
      <c r="B125" s="179" t="s">
        <v>391</v>
      </c>
      <c r="C125" s="152">
        <v>0</v>
      </c>
      <c r="D125" s="152">
        <v>6000</v>
      </c>
      <c r="E125" s="196">
        <v>4500</v>
      </c>
      <c r="F125" s="122">
        <f t="shared" si="8"/>
        <v>-1500</v>
      </c>
      <c r="G125" s="102"/>
      <c r="H125" s="88"/>
      <c r="I125" s="88"/>
      <c r="J125" s="88"/>
      <c r="K125" s="88"/>
    </row>
    <row r="126" spans="1:11" ht="15" x14ac:dyDescent="0.25">
      <c r="A126" s="174" t="s">
        <v>238</v>
      </c>
      <c r="B126" s="165" t="s">
        <v>177</v>
      </c>
      <c r="C126" s="168">
        <v>500</v>
      </c>
      <c r="D126" s="152">
        <v>1000</v>
      </c>
      <c r="E126" s="196">
        <v>1000</v>
      </c>
      <c r="F126" s="122">
        <f t="shared" si="8"/>
        <v>0</v>
      </c>
      <c r="G126" s="102"/>
      <c r="H126" s="88"/>
      <c r="I126" s="88"/>
      <c r="J126" s="88"/>
      <c r="K126" s="88"/>
    </row>
    <row r="127" spans="1:11" ht="15" x14ac:dyDescent="0.25">
      <c r="A127" s="174" t="s">
        <v>239</v>
      </c>
      <c r="B127" s="165" t="s">
        <v>181</v>
      </c>
      <c r="C127" s="152">
        <v>1400</v>
      </c>
      <c r="D127" s="152">
        <v>1000</v>
      </c>
      <c r="E127" s="196">
        <v>1000</v>
      </c>
      <c r="F127" s="122">
        <f t="shared" si="8"/>
        <v>0</v>
      </c>
      <c r="G127" s="101"/>
      <c r="H127" s="88"/>
      <c r="I127" s="88"/>
      <c r="J127" s="88"/>
      <c r="K127" s="88"/>
    </row>
    <row r="128" spans="1:11" ht="15" x14ac:dyDescent="0.25">
      <c r="A128" s="174" t="s">
        <v>240</v>
      </c>
      <c r="B128" s="165" t="s">
        <v>180</v>
      </c>
      <c r="C128" s="168">
        <v>20000</v>
      </c>
      <c r="D128" s="152">
        <v>17000</v>
      </c>
      <c r="E128" s="196">
        <v>17000</v>
      </c>
      <c r="F128" s="122">
        <f t="shared" si="8"/>
        <v>0</v>
      </c>
      <c r="G128" s="102"/>
      <c r="H128" s="88"/>
      <c r="I128" s="88"/>
      <c r="J128" s="88"/>
      <c r="K128" s="88"/>
    </row>
    <row r="129" spans="1:11" ht="15" x14ac:dyDescent="0.25">
      <c r="A129" s="174" t="s">
        <v>241</v>
      </c>
      <c r="B129" s="165" t="s">
        <v>392</v>
      </c>
      <c r="C129" s="152">
        <v>22500</v>
      </c>
      <c r="D129" s="152">
        <v>22500</v>
      </c>
      <c r="E129" s="196">
        <v>22500</v>
      </c>
      <c r="F129" s="122">
        <f t="shared" si="8"/>
        <v>0</v>
      </c>
      <c r="G129" s="88"/>
      <c r="H129" s="88"/>
      <c r="I129" s="88"/>
      <c r="J129" s="88"/>
      <c r="K129" s="88"/>
    </row>
    <row r="130" spans="1:11" ht="15" x14ac:dyDescent="0.25">
      <c r="A130" s="174" t="s">
        <v>242</v>
      </c>
      <c r="B130" s="165" t="s">
        <v>393</v>
      </c>
      <c r="C130" s="168">
        <v>0</v>
      </c>
      <c r="D130" s="152">
        <v>0</v>
      </c>
      <c r="E130" s="196">
        <v>1500</v>
      </c>
      <c r="F130" s="122">
        <f t="shared" si="8"/>
        <v>1500</v>
      </c>
      <c r="G130" s="102"/>
      <c r="H130" s="88"/>
      <c r="I130" s="88"/>
      <c r="J130" s="88"/>
      <c r="K130" s="88"/>
    </row>
    <row r="131" spans="1:11" ht="15" x14ac:dyDescent="0.25">
      <c r="A131" s="174" t="s">
        <v>243</v>
      </c>
      <c r="B131" s="165" t="s">
        <v>179</v>
      </c>
      <c r="C131" s="168">
        <v>3500</v>
      </c>
      <c r="D131" s="152">
        <v>3500</v>
      </c>
      <c r="E131" s="196">
        <v>3500</v>
      </c>
      <c r="F131" s="122">
        <f t="shared" si="8"/>
        <v>0</v>
      </c>
      <c r="G131" s="102"/>
      <c r="H131" s="88"/>
      <c r="I131" s="88"/>
      <c r="J131" s="88"/>
      <c r="K131" s="88"/>
    </row>
    <row r="132" spans="1:11" ht="15" x14ac:dyDescent="0.25">
      <c r="A132" s="174"/>
      <c r="B132" s="165"/>
      <c r="C132" s="154">
        <f>SUM(C123:C131)</f>
        <v>122900</v>
      </c>
      <c r="D132" s="154">
        <f>SUM(D123:D131)</f>
        <v>126000</v>
      </c>
      <c r="E132" s="197">
        <f>SUM(E123:E131)</f>
        <v>126000</v>
      </c>
      <c r="F132" s="122">
        <f t="shared" si="8"/>
        <v>0</v>
      </c>
      <c r="G132" s="102"/>
      <c r="H132" s="88"/>
      <c r="I132" s="88"/>
      <c r="J132" s="88"/>
      <c r="K132" s="88"/>
    </row>
    <row r="133" spans="1:11" ht="15" x14ac:dyDescent="0.25">
      <c r="A133" s="174"/>
      <c r="B133" s="165"/>
      <c r="C133" s="168"/>
      <c r="D133" s="152"/>
      <c r="E133" s="196"/>
      <c r="F133" s="152"/>
      <c r="G133" s="102"/>
      <c r="H133" s="88"/>
      <c r="J133" s="88"/>
      <c r="K133" s="88"/>
    </row>
    <row r="134" spans="1:11" ht="15" x14ac:dyDescent="0.25">
      <c r="A134" s="170" t="s">
        <v>244</v>
      </c>
      <c r="B134" s="173" t="s">
        <v>170</v>
      </c>
      <c r="C134" s="159">
        <v>500</v>
      </c>
      <c r="D134" s="159">
        <v>200</v>
      </c>
      <c r="E134" s="193">
        <v>200</v>
      </c>
      <c r="F134" s="122">
        <f>SUM(E134)-(D134)</f>
        <v>0</v>
      </c>
      <c r="G134" s="103"/>
      <c r="H134" s="88"/>
      <c r="I134" s="88"/>
      <c r="J134" s="88"/>
      <c r="K134" s="88"/>
    </row>
    <row r="135" spans="1:11" ht="15" x14ac:dyDescent="0.25">
      <c r="A135" s="170" t="s">
        <v>245</v>
      </c>
      <c r="B135" s="172" t="s">
        <v>171</v>
      </c>
      <c r="C135" s="159">
        <v>2500</v>
      </c>
      <c r="D135" s="159">
        <v>750</v>
      </c>
      <c r="E135" s="193">
        <v>750</v>
      </c>
      <c r="F135" s="122">
        <f>SUM(E135)-(D135)</f>
        <v>0</v>
      </c>
      <c r="G135" s="103"/>
      <c r="H135" s="88"/>
      <c r="I135" s="88"/>
      <c r="J135" s="88"/>
      <c r="K135" s="88"/>
    </row>
    <row r="136" spans="1:11" ht="15" x14ac:dyDescent="0.25">
      <c r="A136" s="170" t="s">
        <v>246</v>
      </c>
      <c r="B136" s="172" t="s">
        <v>173</v>
      </c>
      <c r="C136" s="159">
        <v>1500</v>
      </c>
      <c r="D136" s="159">
        <v>750</v>
      </c>
      <c r="E136" s="193">
        <v>750</v>
      </c>
      <c r="F136" s="122">
        <f>SUM(E136)-(D136)</f>
        <v>0</v>
      </c>
      <c r="G136" s="103"/>
      <c r="H136" s="88"/>
      <c r="I136" s="88"/>
      <c r="J136" s="88"/>
      <c r="K136" s="88"/>
    </row>
    <row r="137" spans="1:11" ht="15" x14ac:dyDescent="0.25">
      <c r="A137" s="170"/>
      <c r="B137" s="172"/>
      <c r="C137" s="169">
        <f>SUM(C134:C136)</f>
        <v>4500</v>
      </c>
      <c r="D137" s="169">
        <f>SUM(D134:D136)</f>
        <v>1700</v>
      </c>
      <c r="E137" s="194">
        <f>SUM(E134:E136)</f>
        <v>1700</v>
      </c>
      <c r="F137" s="122">
        <f>SUM(E137)-(D137)</f>
        <v>0</v>
      </c>
      <c r="G137" s="103"/>
      <c r="H137" s="88"/>
      <c r="I137" s="88"/>
      <c r="J137" s="88"/>
      <c r="K137" s="88"/>
    </row>
    <row r="138" spans="1:11" ht="15" x14ac:dyDescent="0.25">
      <c r="A138" s="170"/>
      <c r="B138" s="172"/>
      <c r="C138" s="159"/>
      <c r="D138" s="159"/>
      <c r="E138" s="193"/>
      <c r="F138" s="152"/>
      <c r="G138" s="103"/>
      <c r="H138" s="88"/>
      <c r="I138" s="88"/>
      <c r="J138" s="88"/>
      <c r="K138" s="88"/>
    </row>
    <row r="139" spans="1:11" ht="15" x14ac:dyDescent="0.25">
      <c r="A139" s="167" t="s">
        <v>247</v>
      </c>
      <c r="B139" s="162" t="s">
        <v>466</v>
      </c>
      <c r="C139" s="152">
        <v>1300</v>
      </c>
      <c r="D139" s="152">
        <v>1100</v>
      </c>
      <c r="E139" s="196">
        <v>1100</v>
      </c>
      <c r="F139" s="122">
        <f>SUM(E139)-(D139)</f>
        <v>0</v>
      </c>
      <c r="G139" s="101"/>
      <c r="H139" s="88"/>
      <c r="I139" s="88"/>
      <c r="J139" s="88"/>
      <c r="K139" s="88"/>
    </row>
    <row r="140" spans="1:11" ht="15" x14ac:dyDescent="0.25">
      <c r="A140" s="167" t="s">
        <v>248</v>
      </c>
      <c r="B140" s="162" t="s">
        <v>467</v>
      </c>
      <c r="C140" s="152">
        <v>8600</v>
      </c>
      <c r="D140" s="152">
        <v>5500</v>
      </c>
      <c r="E140" s="196">
        <v>5500</v>
      </c>
      <c r="F140" s="122">
        <f>SUM(E140)-(D140)</f>
        <v>0</v>
      </c>
      <c r="G140" s="101"/>
      <c r="H140" s="88"/>
      <c r="I140" s="88"/>
      <c r="J140" s="88"/>
      <c r="K140" s="88"/>
    </row>
    <row r="141" spans="1:11" ht="30" x14ac:dyDescent="0.25">
      <c r="A141" s="167" t="s">
        <v>249</v>
      </c>
      <c r="B141" s="180" t="s">
        <v>207</v>
      </c>
      <c r="C141" s="152">
        <v>40000</v>
      </c>
      <c r="D141" s="152">
        <v>7200</v>
      </c>
      <c r="E141" s="196">
        <v>7200</v>
      </c>
      <c r="F141" s="122">
        <f>SUM(E141)-(D141)</f>
        <v>0</v>
      </c>
      <c r="G141" s="101"/>
      <c r="H141" s="88"/>
      <c r="I141" s="88"/>
      <c r="J141" s="88"/>
      <c r="K141" s="88"/>
    </row>
    <row r="142" spans="1:11" ht="15" x14ac:dyDescent="0.25">
      <c r="A142" s="167"/>
      <c r="B142" s="180"/>
      <c r="C142" s="154">
        <f>SUM(C139:C141)</f>
        <v>49900</v>
      </c>
      <c r="D142" s="154">
        <f>SUM(D139:D141)</f>
        <v>13800</v>
      </c>
      <c r="E142" s="197">
        <f>SUM(E139:E141)</f>
        <v>13800</v>
      </c>
      <c r="F142" s="122">
        <f>SUM(E142)-(D142)</f>
        <v>0</v>
      </c>
      <c r="G142" s="101"/>
      <c r="H142" s="88"/>
      <c r="I142" s="88"/>
      <c r="J142" s="88"/>
      <c r="K142" s="88"/>
    </row>
    <row r="143" spans="1:11" ht="15" x14ac:dyDescent="0.25">
      <c r="A143" s="167"/>
      <c r="B143" s="180"/>
      <c r="C143" s="152"/>
      <c r="D143" s="152"/>
      <c r="E143" s="196"/>
      <c r="F143" s="152"/>
      <c r="G143" s="101"/>
      <c r="H143" s="88"/>
      <c r="I143" s="88"/>
      <c r="J143" s="88"/>
      <c r="K143" s="88"/>
    </row>
    <row r="144" spans="1:11" ht="15" x14ac:dyDescent="0.25">
      <c r="A144" s="167" t="s">
        <v>250</v>
      </c>
      <c r="B144" s="162" t="s">
        <v>196</v>
      </c>
      <c r="C144" s="152">
        <v>0</v>
      </c>
      <c r="D144" s="152">
        <v>13548</v>
      </c>
      <c r="E144" s="196">
        <v>0</v>
      </c>
      <c r="F144" s="122">
        <f>SUM(E144)-(D144)</f>
        <v>-13548</v>
      </c>
      <c r="G144" s="101"/>
      <c r="H144" s="88"/>
      <c r="I144" s="88"/>
      <c r="J144" s="88"/>
      <c r="K144" s="88"/>
    </row>
    <row r="145" spans="1:252" ht="15" x14ac:dyDescent="0.25">
      <c r="A145" s="167"/>
      <c r="B145" s="162"/>
      <c r="C145" s="154">
        <f>SUM(C144)</f>
        <v>0</v>
      </c>
      <c r="D145" s="154">
        <f>SUM(D144)</f>
        <v>13548</v>
      </c>
      <c r="E145" s="197">
        <f>SUM(E144)</f>
        <v>0</v>
      </c>
      <c r="F145" s="122">
        <f>SUM(E145)-(D145)</f>
        <v>-13548</v>
      </c>
      <c r="G145" s="101"/>
      <c r="H145" s="88"/>
      <c r="I145" s="88"/>
      <c r="J145" s="88"/>
      <c r="K145" s="88"/>
    </row>
    <row r="146" spans="1:252" ht="15" x14ac:dyDescent="0.25">
      <c r="A146" s="167"/>
      <c r="B146" s="162"/>
      <c r="C146" s="152"/>
      <c r="D146" s="152"/>
      <c r="E146" s="196"/>
      <c r="F146" s="152"/>
      <c r="G146" s="101"/>
      <c r="H146" s="88"/>
      <c r="I146" s="88"/>
      <c r="J146" s="88"/>
      <c r="K146" s="88"/>
    </row>
    <row r="147" spans="1:252" ht="15" x14ac:dyDescent="0.25">
      <c r="A147" s="167" t="s">
        <v>394</v>
      </c>
      <c r="B147" s="162" t="s">
        <v>395</v>
      </c>
      <c r="C147" s="152">
        <v>0</v>
      </c>
      <c r="D147" s="152">
        <v>0</v>
      </c>
      <c r="E147" s="196">
        <v>0</v>
      </c>
      <c r="F147" s="122">
        <f>SUM(E147)-(D147)</f>
        <v>0</v>
      </c>
      <c r="G147" s="101"/>
      <c r="H147" s="88"/>
      <c r="I147" s="88"/>
      <c r="J147" s="88"/>
      <c r="K147" s="88"/>
    </row>
    <row r="148" spans="1:252" ht="15" x14ac:dyDescent="0.25">
      <c r="A148" s="167"/>
      <c r="B148" s="162"/>
      <c r="C148" s="154">
        <f>SUM(C147)</f>
        <v>0</v>
      </c>
      <c r="D148" s="154">
        <f>SUM(D147)</f>
        <v>0</v>
      </c>
      <c r="E148" s="197">
        <f>SUM(E147)</f>
        <v>0</v>
      </c>
      <c r="F148" s="122">
        <f>SUM(E148)-(D148)</f>
        <v>0</v>
      </c>
      <c r="G148" s="101"/>
      <c r="H148" s="88"/>
      <c r="I148" s="88"/>
      <c r="J148" s="88"/>
      <c r="K148" s="88"/>
    </row>
    <row r="149" spans="1:252" ht="15" x14ac:dyDescent="0.25">
      <c r="A149" s="167"/>
      <c r="B149" s="162"/>
      <c r="C149" s="152"/>
      <c r="D149" s="152"/>
      <c r="E149" s="196"/>
      <c r="F149" s="152"/>
      <c r="G149" s="101"/>
      <c r="H149" s="88"/>
      <c r="I149" s="88"/>
      <c r="J149" s="88"/>
      <c r="K149" s="88"/>
    </row>
    <row r="150" spans="1:252" ht="15" x14ac:dyDescent="0.25">
      <c r="A150" s="129" t="s">
        <v>300</v>
      </c>
      <c r="B150" s="155" t="s">
        <v>136</v>
      </c>
      <c r="C150" s="149">
        <v>30800</v>
      </c>
      <c r="D150" s="149">
        <v>0</v>
      </c>
      <c r="E150" s="193">
        <v>15000</v>
      </c>
      <c r="F150" s="122">
        <f>SUM(E150)-(D150)</f>
        <v>15000</v>
      </c>
      <c r="G150" s="90"/>
      <c r="H150" s="105"/>
      <c r="I150" s="105"/>
      <c r="J150" s="105"/>
      <c r="K150" s="105"/>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BD150" s="73"/>
      <c r="BE150" s="73"/>
      <c r="BF150" s="73"/>
      <c r="BG150" s="73"/>
      <c r="BH150" s="73"/>
      <c r="BI150" s="73"/>
      <c r="BJ150" s="73"/>
      <c r="BK150" s="73"/>
      <c r="BL150" s="73"/>
      <c r="BM150" s="73"/>
      <c r="BN150" s="73"/>
      <c r="BO150" s="73"/>
      <c r="BP150" s="73"/>
      <c r="BQ150" s="73"/>
      <c r="BR150" s="73"/>
      <c r="BS150" s="73"/>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c r="FD150" s="73"/>
      <c r="FE150" s="73"/>
      <c r="FF150" s="73"/>
      <c r="FG150" s="73"/>
      <c r="FH150" s="73"/>
      <c r="FI150" s="73"/>
      <c r="FJ150" s="73"/>
      <c r="FK150" s="73"/>
      <c r="FL150" s="73"/>
      <c r="FM150" s="73"/>
      <c r="FN150" s="73"/>
      <c r="FO150" s="73"/>
      <c r="FP150" s="73"/>
      <c r="FQ150" s="73"/>
      <c r="FR150" s="73"/>
      <c r="FS150" s="73"/>
      <c r="FT150" s="73"/>
      <c r="FU150" s="73"/>
      <c r="FV150" s="73"/>
      <c r="FW150" s="73"/>
      <c r="FX150" s="73"/>
      <c r="FY150" s="73"/>
      <c r="FZ150" s="73"/>
      <c r="GA150" s="73"/>
      <c r="GB150" s="73"/>
      <c r="GC150" s="73"/>
      <c r="GD150" s="73"/>
      <c r="GE150" s="73"/>
      <c r="GF150" s="73"/>
      <c r="GG150" s="73"/>
      <c r="GH150" s="73"/>
      <c r="GI150" s="73"/>
      <c r="GJ150" s="73"/>
      <c r="GK150" s="73"/>
      <c r="GL150" s="73"/>
      <c r="GM150" s="73"/>
      <c r="GN150" s="73"/>
      <c r="GO150" s="73"/>
      <c r="GP150" s="73"/>
      <c r="GQ150" s="73"/>
      <c r="GR150" s="73"/>
      <c r="GS150" s="73"/>
      <c r="GT150" s="73"/>
      <c r="GU150" s="73"/>
      <c r="GV150" s="73"/>
      <c r="GW150" s="73"/>
      <c r="GX150" s="73"/>
      <c r="GY150" s="73"/>
      <c r="GZ150" s="73"/>
      <c r="HA150" s="73"/>
      <c r="HB150" s="73"/>
      <c r="HC150" s="73"/>
      <c r="HD150" s="73"/>
      <c r="HE150" s="73"/>
      <c r="HF150" s="73"/>
      <c r="HG150" s="73"/>
      <c r="HH150" s="73"/>
      <c r="HI150" s="73"/>
      <c r="HJ150" s="73"/>
      <c r="HK150" s="73"/>
      <c r="HL150" s="73"/>
      <c r="HM150" s="73"/>
      <c r="HN150" s="73"/>
      <c r="HO150" s="73"/>
      <c r="HP150" s="73"/>
      <c r="HQ150" s="73"/>
      <c r="HR150" s="73"/>
      <c r="HS150" s="73"/>
      <c r="HT150" s="73"/>
      <c r="HU150" s="73"/>
      <c r="HV150" s="73"/>
      <c r="HW150" s="73"/>
      <c r="HX150" s="73"/>
      <c r="HY150" s="73"/>
      <c r="HZ150" s="73"/>
      <c r="IA150" s="73"/>
      <c r="IB150" s="73"/>
      <c r="IC150" s="73"/>
      <c r="ID150" s="73"/>
      <c r="IE150" s="73"/>
      <c r="IF150" s="73"/>
      <c r="IG150" s="73"/>
      <c r="IH150" s="73"/>
      <c r="II150" s="73"/>
      <c r="IJ150" s="73"/>
      <c r="IK150" s="73"/>
      <c r="IL150" s="73"/>
      <c r="IM150" s="73"/>
      <c r="IN150" s="73"/>
      <c r="IO150" s="73"/>
      <c r="IP150" s="73"/>
      <c r="IQ150" s="73"/>
      <c r="IR150" s="73"/>
    </row>
    <row r="151" spans="1:252" ht="15" x14ac:dyDescent="0.25">
      <c r="A151" s="129" t="s">
        <v>301</v>
      </c>
      <c r="B151" s="155" t="s">
        <v>134</v>
      </c>
      <c r="C151" s="112">
        <v>65000</v>
      </c>
      <c r="D151" s="149">
        <v>68000</v>
      </c>
      <c r="E151" s="193">
        <v>70000</v>
      </c>
      <c r="F151" s="122">
        <f>SUM(E151)-(D151)</f>
        <v>2000</v>
      </c>
      <c r="G151" s="90"/>
      <c r="H151" s="105"/>
      <c r="I151" s="105"/>
      <c r="J151" s="105"/>
      <c r="K151" s="105"/>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BD151" s="73"/>
      <c r="BE151" s="73"/>
      <c r="BF151" s="73"/>
      <c r="BG151" s="73"/>
      <c r="BH151" s="73"/>
      <c r="BI151" s="73"/>
      <c r="BJ151" s="73"/>
      <c r="BK151" s="73"/>
      <c r="BL151" s="73"/>
      <c r="BM151" s="73"/>
      <c r="BN151" s="73"/>
      <c r="BO151" s="73"/>
      <c r="BP151" s="73"/>
      <c r="BQ151" s="73"/>
      <c r="BR151" s="73"/>
      <c r="BS151" s="73"/>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c r="FD151" s="73"/>
      <c r="FE151" s="73"/>
      <c r="FF151" s="73"/>
      <c r="FG151" s="73"/>
      <c r="FH151" s="73"/>
      <c r="FI151" s="73"/>
      <c r="FJ151" s="73"/>
      <c r="FK151" s="73"/>
      <c r="FL151" s="73"/>
      <c r="FM151" s="73"/>
      <c r="FN151" s="73"/>
      <c r="FO151" s="73"/>
      <c r="FP151" s="73"/>
      <c r="FQ151" s="73"/>
      <c r="FR151" s="73"/>
      <c r="FS151" s="73"/>
      <c r="FT151" s="73"/>
      <c r="FU151" s="73"/>
      <c r="FV151" s="73"/>
      <c r="FW151" s="73"/>
      <c r="FX151" s="73"/>
      <c r="FY151" s="73"/>
      <c r="FZ151" s="73"/>
      <c r="GA151" s="73"/>
      <c r="GB151" s="73"/>
      <c r="GC151" s="73"/>
      <c r="GD151" s="73"/>
      <c r="GE151" s="73"/>
      <c r="GF151" s="73"/>
      <c r="GG151" s="73"/>
      <c r="GH151" s="73"/>
      <c r="GI151" s="73"/>
      <c r="GJ151" s="73"/>
      <c r="GK151" s="73"/>
      <c r="GL151" s="73"/>
      <c r="GM151" s="73"/>
      <c r="GN151" s="73"/>
      <c r="GO151" s="73"/>
      <c r="GP151" s="73"/>
      <c r="GQ151" s="73"/>
      <c r="GR151" s="73"/>
      <c r="GS151" s="73"/>
      <c r="GT151" s="73"/>
      <c r="GU151" s="73"/>
      <c r="GV151" s="73"/>
      <c r="GW151" s="73"/>
      <c r="GX151" s="73"/>
      <c r="GY151" s="73"/>
      <c r="GZ151" s="73"/>
      <c r="HA151" s="73"/>
      <c r="HB151" s="73"/>
      <c r="HC151" s="73"/>
      <c r="HD151" s="73"/>
      <c r="HE151" s="73"/>
      <c r="HF151" s="73"/>
      <c r="HG151" s="73"/>
      <c r="HH151" s="73"/>
      <c r="HI151" s="73"/>
      <c r="HJ151" s="73"/>
      <c r="HK151" s="73"/>
      <c r="HL151" s="73"/>
      <c r="HM151" s="73"/>
      <c r="HN151" s="73"/>
      <c r="HO151" s="73"/>
      <c r="HP151" s="73"/>
      <c r="HQ151" s="73"/>
      <c r="HR151" s="73"/>
      <c r="HS151" s="73"/>
      <c r="HT151" s="73"/>
      <c r="HU151" s="73"/>
      <c r="HV151" s="73"/>
      <c r="HW151" s="73"/>
      <c r="HX151" s="73"/>
      <c r="HY151" s="73"/>
      <c r="HZ151" s="73"/>
      <c r="IA151" s="73"/>
      <c r="IB151" s="73"/>
      <c r="IC151" s="73"/>
      <c r="ID151" s="73"/>
      <c r="IE151" s="73"/>
      <c r="IF151" s="73"/>
      <c r="IG151" s="73"/>
      <c r="IH151" s="73"/>
      <c r="II151" s="73"/>
      <c r="IJ151" s="73"/>
      <c r="IK151" s="73"/>
      <c r="IL151" s="73"/>
      <c r="IM151" s="73"/>
      <c r="IN151" s="73"/>
      <c r="IO151" s="73"/>
      <c r="IP151" s="73"/>
      <c r="IQ151" s="73"/>
      <c r="IR151" s="73"/>
    </row>
    <row r="152" spans="1:252" ht="15" x14ac:dyDescent="0.25">
      <c r="A152" s="129" t="s">
        <v>302</v>
      </c>
      <c r="B152" s="155" t="s">
        <v>135</v>
      </c>
      <c r="C152" s="149">
        <v>0</v>
      </c>
      <c r="D152" s="149">
        <v>46500</v>
      </c>
      <c r="E152" s="193">
        <v>48000</v>
      </c>
      <c r="F152" s="122">
        <f>SUM(E152)-(D152)</f>
        <v>1500</v>
      </c>
      <c r="G152" s="97"/>
      <c r="H152" s="105"/>
      <c r="I152" s="105"/>
      <c r="J152" s="105"/>
      <c r="K152" s="105"/>
      <c r="L152" s="73"/>
      <c r="M152" s="73"/>
      <c r="N152" s="73"/>
      <c r="O152" s="73"/>
      <c r="P152" s="73"/>
      <c r="Q152" s="73"/>
      <c r="R152" s="73"/>
      <c r="S152" s="73"/>
      <c r="T152" s="73"/>
      <c r="U152" s="73"/>
      <c r="V152" s="73"/>
      <c r="W152" s="73"/>
      <c r="X152" s="73"/>
      <c r="Y152" s="73"/>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3"/>
      <c r="AY152" s="73"/>
      <c r="AZ152" s="73"/>
      <c r="BA152" s="73"/>
      <c r="BB152" s="73"/>
      <c r="BC152" s="73"/>
      <c r="BD152" s="73"/>
      <c r="BE152" s="73"/>
      <c r="BF152" s="73"/>
      <c r="BG152" s="73"/>
      <c r="BH152" s="73"/>
      <c r="BI152" s="73"/>
      <c r="BJ152" s="73"/>
      <c r="BK152" s="73"/>
      <c r="BL152" s="73"/>
      <c r="BM152" s="73"/>
      <c r="BN152" s="73"/>
      <c r="BO152" s="73"/>
      <c r="BP152" s="73"/>
      <c r="BQ152" s="73"/>
      <c r="BR152" s="73"/>
      <c r="BS152" s="73"/>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c r="FD152" s="73"/>
      <c r="FE152" s="73"/>
      <c r="FF152" s="73"/>
      <c r="FG152" s="73"/>
      <c r="FH152" s="73"/>
      <c r="FI152" s="73"/>
      <c r="FJ152" s="73"/>
      <c r="FK152" s="73"/>
      <c r="FL152" s="73"/>
      <c r="FM152" s="73"/>
      <c r="FN152" s="73"/>
      <c r="FO152" s="73"/>
      <c r="FP152" s="73"/>
      <c r="FQ152" s="73"/>
      <c r="FR152" s="73"/>
      <c r="FS152" s="73"/>
      <c r="FT152" s="73"/>
      <c r="FU152" s="73"/>
      <c r="FV152" s="73"/>
      <c r="FW152" s="73"/>
      <c r="FX152" s="73"/>
      <c r="FY152" s="73"/>
      <c r="FZ152" s="73"/>
      <c r="GA152" s="73"/>
      <c r="GB152" s="73"/>
      <c r="GC152" s="73"/>
      <c r="GD152" s="73"/>
      <c r="GE152" s="73"/>
      <c r="GF152" s="73"/>
      <c r="GG152" s="73"/>
      <c r="GH152" s="73"/>
      <c r="GI152" s="73"/>
      <c r="GJ152" s="73"/>
      <c r="GK152" s="73"/>
      <c r="GL152" s="73"/>
      <c r="GM152" s="73"/>
      <c r="GN152" s="73"/>
      <c r="GO152" s="73"/>
      <c r="GP152" s="73"/>
      <c r="GQ152" s="73"/>
      <c r="GR152" s="73"/>
      <c r="GS152" s="73"/>
      <c r="GT152" s="73"/>
      <c r="GU152" s="73"/>
      <c r="GV152" s="73"/>
      <c r="GW152" s="73"/>
      <c r="GX152" s="73"/>
      <c r="GY152" s="73"/>
      <c r="GZ152" s="73"/>
      <c r="HA152" s="73"/>
      <c r="HB152" s="73"/>
      <c r="HC152" s="73"/>
      <c r="HD152" s="73"/>
      <c r="HE152" s="73"/>
      <c r="HF152" s="73"/>
      <c r="HG152" s="73"/>
      <c r="HH152" s="73"/>
      <c r="HI152" s="73"/>
      <c r="HJ152" s="73"/>
      <c r="HK152" s="73"/>
      <c r="HL152" s="73"/>
      <c r="HM152" s="73"/>
      <c r="HN152" s="73"/>
      <c r="HO152" s="73"/>
      <c r="HP152" s="73"/>
      <c r="HQ152" s="73"/>
      <c r="HR152" s="73"/>
      <c r="HS152" s="73"/>
      <c r="HT152" s="73"/>
      <c r="HU152" s="73"/>
      <c r="HV152" s="73"/>
      <c r="HW152" s="73"/>
      <c r="HX152" s="73"/>
      <c r="HY152" s="73"/>
      <c r="HZ152" s="73"/>
      <c r="IA152" s="73"/>
      <c r="IB152" s="73"/>
      <c r="IC152" s="73"/>
      <c r="ID152" s="73"/>
      <c r="IE152" s="73"/>
      <c r="IF152" s="73"/>
      <c r="IG152" s="73"/>
      <c r="IH152" s="73"/>
      <c r="II152" s="73"/>
      <c r="IJ152" s="73"/>
      <c r="IK152" s="73"/>
      <c r="IL152" s="73"/>
      <c r="IM152" s="73"/>
      <c r="IN152" s="73"/>
      <c r="IO152" s="73"/>
      <c r="IP152" s="73"/>
      <c r="IQ152" s="73"/>
      <c r="IR152" s="73"/>
    </row>
    <row r="153" spans="1:252" ht="15" x14ac:dyDescent="0.25">
      <c r="A153" s="129"/>
      <c r="B153" s="155"/>
      <c r="C153" s="153">
        <f>SUM(C150:C152)</f>
        <v>95800</v>
      </c>
      <c r="D153" s="153">
        <f>SUM(D150:D152)</f>
        <v>114500</v>
      </c>
      <c r="E153" s="194">
        <f>SUM(E150:E152)</f>
        <v>133000</v>
      </c>
      <c r="F153" s="122">
        <f>SUM(E153)-(D153)</f>
        <v>18500</v>
      </c>
      <c r="G153" s="97"/>
      <c r="H153" s="105"/>
      <c r="I153" s="105"/>
      <c r="J153" s="105"/>
      <c r="K153" s="105"/>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BD153" s="73"/>
      <c r="BE153" s="73"/>
      <c r="BF153" s="73"/>
      <c r="BG153" s="73"/>
      <c r="BH153" s="73"/>
      <c r="BI153" s="73"/>
      <c r="BJ153" s="73"/>
      <c r="BK153" s="73"/>
      <c r="BL153" s="73"/>
      <c r="BM153" s="73"/>
      <c r="BN153" s="73"/>
      <c r="BO153" s="73"/>
      <c r="BP153" s="73"/>
      <c r="BQ153" s="73"/>
      <c r="BR153" s="73"/>
      <c r="BS153" s="73"/>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c r="FD153" s="73"/>
      <c r="FE153" s="73"/>
      <c r="FF153" s="73"/>
      <c r="FG153" s="73"/>
      <c r="FH153" s="73"/>
      <c r="FI153" s="73"/>
      <c r="FJ153" s="73"/>
      <c r="FK153" s="73"/>
      <c r="FL153" s="73"/>
      <c r="FM153" s="73"/>
      <c r="FN153" s="73"/>
      <c r="FO153" s="73"/>
      <c r="FP153" s="73"/>
      <c r="FQ153" s="73"/>
      <c r="FR153" s="73"/>
      <c r="FS153" s="73"/>
      <c r="FT153" s="73"/>
      <c r="FU153" s="73"/>
      <c r="FV153" s="73"/>
      <c r="FW153" s="73"/>
      <c r="FX153" s="73"/>
      <c r="FY153" s="73"/>
      <c r="FZ153" s="73"/>
      <c r="GA153" s="73"/>
      <c r="GB153" s="73"/>
      <c r="GC153" s="73"/>
      <c r="GD153" s="73"/>
      <c r="GE153" s="73"/>
      <c r="GF153" s="73"/>
      <c r="GG153" s="73"/>
      <c r="GH153" s="73"/>
      <c r="GI153" s="73"/>
      <c r="GJ153" s="73"/>
      <c r="GK153" s="73"/>
      <c r="GL153" s="73"/>
      <c r="GM153" s="73"/>
      <c r="GN153" s="73"/>
      <c r="GO153" s="73"/>
      <c r="GP153" s="73"/>
      <c r="GQ153" s="73"/>
      <c r="GR153" s="73"/>
      <c r="GS153" s="73"/>
      <c r="GT153" s="73"/>
      <c r="GU153" s="73"/>
      <c r="GV153" s="73"/>
      <c r="GW153" s="73"/>
      <c r="GX153" s="73"/>
      <c r="GY153" s="73"/>
      <c r="GZ153" s="73"/>
      <c r="HA153" s="73"/>
      <c r="HB153" s="73"/>
      <c r="HC153" s="73"/>
      <c r="HD153" s="73"/>
      <c r="HE153" s="73"/>
      <c r="HF153" s="73"/>
      <c r="HG153" s="73"/>
      <c r="HH153" s="73"/>
      <c r="HI153" s="73"/>
      <c r="HJ153" s="73"/>
      <c r="HK153" s="73"/>
      <c r="HL153" s="73"/>
      <c r="HM153" s="73"/>
      <c r="HN153" s="73"/>
      <c r="HO153" s="73"/>
      <c r="HP153" s="73"/>
      <c r="HQ153" s="73"/>
      <c r="HR153" s="73"/>
      <c r="HS153" s="73"/>
      <c r="HT153" s="73"/>
      <c r="HU153" s="73"/>
      <c r="HV153" s="73"/>
      <c r="HW153" s="73"/>
      <c r="HX153" s="73"/>
      <c r="HY153" s="73"/>
      <c r="HZ153" s="73"/>
      <c r="IA153" s="73"/>
      <c r="IB153" s="73"/>
      <c r="IC153" s="73"/>
      <c r="ID153" s="73"/>
      <c r="IE153" s="73"/>
      <c r="IF153" s="73"/>
      <c r="IG153" s="73"/>
      <c r="IH153" s="73"/>
      <c r="II153" s="73"/>
      <c r="IJ153" s="73"/>
      <c r="IK153" s="73"/>
      <c r="IL153" s="73"/>
      <c r="IM153" s="73"/>
      <c r="IN153" s="73"/>
      <c r="IO153" s="73"/>
      <c r="IP153" s="73"/>
      <c r="IQ153" s="73"/>
      <c r="IR153" s="73"/>
    </row>
    <row r="154" spans="1:252" ht="15" x14ac:dyDescent="0.25">
      <c r="A154" s="129"/>
      <c r="B154" s="155"/>
      <c r="C154" s="149"/>
      <c r="D154" s="149"/>
      <c r="E154" s="193"/>
      <c r="F154" s="152"/>
      <c r="G154" s="97"/>
      <c r="H154" s="105"/>
      <c r="I154" s="105"/>
      <c r="J154" s="105"/>
      <c r="K154" s="105"/>
      <c r="L154" s="73"/>
      <c r="M154" s="73"/>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BD154" s="73"/>
      <c r="BE154" s="73"/>
      <c r="BF154" s="73"/>
      <c r="BG154" s="73"/>
      <c r="BH154" s="73"/>
      <c r="BI154" s="73"/>
      <c r="BJ154" s="73"/>
      <c r="BK154" s="73"/>
      <c r="BL154" s="73"/>
      <c r="BM154" s="73"/>
      <c r="BN154" s="73"/>
      <c r="BO154" s="73"/>
      <c r="BP154" s="73"/>
      <c r="BQ154" s="73"/>
      <c r="BR154" s="73"/>
      <c r="BS154" s="73"/>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c r="FD154" s="73"/>
      <c r="FE154" s="73"/>
      <c r="FF154" s="73"/>
      <c r="FG154" s="73"/>
      <c r="FH154" s="73"/>
      <c r="FI154" s="73"/>
      <c r="FJ154" s="73"/>
      <c r="FK154" s="73"/>
      <c r="FL154" s="73"/>
      <c r="FM154" s="73"/>
      <c r="FN154" s="73"/>
      <c r="FO154" s="73"/>
      <c r="FP154" s="73"/>
      <c r="FQ154" s="73"/>
      <c r="FR154" s="73"/>
      <c r="FS154" s="73"/>
      <c r="FT154" s="73"/>
      <c r="FU154" s="73"/>
      <c r="FV154" s="73"/>
      <c r="FW154" s="73"/>
      <c r="FX154" s="73"/>
      <c r="FY154" s="73"/>
      <c r="FZ154" s="73"/>
      <c r="GA154" s="73"/>
      <c r="GB154" s="73"/>
      <c r="GC154" s="73"/>
      <c r="GD154" s="73"/>
      <c r="GE154" s="73"/>
      <c r="GF154" s="73"/>
      <c r="GG154" s="73"/>
      <c r="GH154" s="73"/>
      <c r="GI154" s="73"/>
      <c r="GJ154" s="73"/>
      <c r="GK154" s="73"/>
      <c r="GL154" s="73"/>
      <c r="GM154" s="73"/>
      <c r="GN154" s="73"/>
      <c r="GO154" s="73"/>
      <c r="GP154" s="73"/>
      <c r="GQ154" s="73"/>
      <c r="GR154" s="73"/>
      <c r="GS154" s="73"/>
      <c r="GT154" s="73"/>
      <c r="GU154" s="73"/>
      <c r="GV154" s="73"/>
      <c r="GW154" s="73"/>
      <c r="GX154" s="73"/>
      <c r="GY154" s="73"/>
      <c r="GZ154" s="73"/>
      <c r="HA154" s="73"/>
      <c r="HB154" s="73"/>
      <c r="HC154" s="73"/>
      <c r="HD154" s="73"/>
      <c r="HE154" s="73"/>
      <c r="HF154" s="73"/>
      <c r="HG154" s="73"/>
      <c r="HH154" s="73"/>
      <c r="HI154" s="73"/>
      <c r="HJ154" s="73"/>
      <c r="HK154" s="73"/>
      <c r="HL154" s="73"/>
      <c r="HM154" s="73"/>
      <c r="HN154" s="73"/>
      <c r="HO154" s="73"/>
      <c r="HP154" s="73"/>
      <c r="HQ154" s="73"/>
      <c r="HR154" s="73"/>
      <c r="HS154" s="73"/>
      <c r="HT154" s="73"/>
      <c r="HU154" s="73"/>
      <c r="HV154" s="73"/>
      <c r="HW154" s="73"/>
      <c r="HX154" s="73"/>
      <c r="HY154" s="73"/>
      <c r="HZ154" s="73"/>
      <c r="IA154" s="73"/>
      <c r="IB154" s="73"/>
      <c r="IC154" s="73"/>
      <c r="ID154" s="73"/>
      <c r="IE154" s="73"/>
      <c r="IF154" s="73"/>
      <c r="IG154" s="73"/>
      <c r="IH154" s="73"/>
      <c r="II154" s="73"/>
      <c r="IJ154" s="73"/>
      <c r="IK154" s="73"/>
      <c r="IL154" s="73"/>
      <c r="IM154" s="73"/>
      <c r="IN154" s="73"/>
      <c r="IO154" s="73"/>
      <c r="IP154" s="73"/>
      <c r="IQ154" s="73"/>
      <c r="IR154" s="73"/>
    </row>
    <row r="155" spans="1:252" ht="15" x14ac:dyDescent="0.25">
      <c r="A155" s="129" t="s">
        <v>303</v>
      </c>
      <c r="B155" s="155" t="s">
        <v>139</v>
      </c>
      <c r="C155" s="112">
        <v>6600</v>
      </c>
      <c r="D155" s="149">
        <v>7140</v>
      </c>
      <c r="E155" s="193">
        <v>7000</v>
      </c>
      <c r="F155" s="122">
        <f t="shared" ref="F155:F166" si="9">SUM(E155)-(D155)</f>
        <v>-140</v>
      </c>
      <c r="G155" s="97"/>
      <c r="H155" s="88"/>
      <c r="I155" s="88"/>
      <c r="J155" s="88"/>
      <c r="K155" s="88"/>
    </row>
    <row r="156" spans="1:252" ht="15" x14ac:dyDescent="0.25">
      <c r="A156" s="129" t="s">
        <v>304</v>
      </c>
      <c r="B156" s="155" t="s">
        <v>142</v>
      </c>
      <c r="C156" s="112">
        <v>600</v>
      </c>
      <c r="D156" s="149">
        <v>1500</v>
      </c>
      <c r="E156" s="193">
        <v>650</v>
      </c>
      <c r="F156" s="122">
        <f t="shared" si="9"/>
        <v>-850</v>
      </c>
      <c r="G156" s="97"/>
      <c r="H156" s="88"/>
      <c r="I156" s="88"/>
      <c r="J156" s="88"/>
      <c r="K156" s="88"/>
    </row>
    <row r="157" spans="1:252" ht="15" x14ac:dyDescent="0.25">
      <c r="A157" s="129" t="s">
        <v>305</v>
      </c>
      <c r="B157" s="155" t="s">
        <v>158</v>
      </c>
      <c r="C157" s="149">
        <v>2700</v>
      </c>
      <c r="D157" s="149">
        <v>5400</v>
      </c>
      <c r="E157" s="193">
        <v>3300</v>
      </c>
      <c r="F157" s="122">
        <f t="shared" si="9"/>
        <v>-2100</v>
      </c>
      <c r="G157" s="90"/>
      <c r="H157" s="88"/>
      <c r="I157" s="88"/>
      <c r="J157" s="88"/>
      <c r="K157" s="88"/>
    </row>
    <row r="158" spans="1:252" ht="15" x14ac:dyDescent="0.25">
      <c r="A158" s="129" t="s">
        <v>306</v>
      </c>
      <c r="B158" s="155" t="s">
        <v>159</v>
      </c>
      <c r="C158" s="149">
        <v>3500</v>
      </c>
      <c r="D158" s="149">
        <v>3500</v>
      </c>
      <c r="E158" s="193">
        <v>3500</v>
      </c>
      <c r="F158" s="122">
        <f t="shared" si="9"/>
        <v>0</v>
      </c>
      <c r="G158" s="90"/>
      <c r="H158" s="88"/>
      <c r="I158" s="88"/>
      <c r="J158" s="88"/>
      <c r="K158" s="88"/>
    </row>
    <row r="159" spans="1:252" ht="15" x14ac:dyDescent="0.25">
      <c r="A159" s="129" t="s">
        <v>307</v>
      </c>
      <c r="B159" s="155" t="s">
        <v>161</v>
      </c>
      <c r="C159" s="149">
        <v>6000</v>
      </c>
      <c r="D159" s="149">
        <v>14000</v>
      </c>
      <c r="E159" s="193">
        <v>21150</v>
      </c>
      <c r="F159" s="122">
        <f t="shared" si="9"/>
        <v>7150</v>
      </c>
      <c r="G159" s="90"/>
      <c r="H159" s="88"/>
      <c r="I159" s="88"/>
      <c r="J159" s="88"/>
      <c r="K159" s="88"/>
    </row>
    <row r="160" spans="1:252" ht="15" x14ac:dyDescent="0.25">
      <c r="A160" s="129" t="s">
        <v>308</v>
      </c>
      <c r="B160" s="155" t="s">
        <v>160</v>
      </c>
      <c r="C160" s="149">
        <v>1200</v>
      </c>
      <c r="D160" s="149">
        <v>2400</v>
      </c>
      <c r="E160" s="193">
        <v>2400</v>
      </c>
      <c r="F160" s="122">
        <f t="shared" si="9"/>
        <v>0</v>
      </c>
      <c r="G160" s="90"/>
      <c r="H160" s="88"/>
      <c r="I160" s="88"/>
      <c r="J160" s="88"/>
      <c r="K160" s="88"/>
    </row>
    <row r="161" spans="1:252" ht="15" x14ac:dyDescent="0.25">
      <c r="A161" s="129" t="s">
        <v>309</v>
      </c>
      <c r="B161" s="155" t="s">
        <v>162</v>
      </c>
      <c r="C161" s="112">
        <v>5400</v>
      </c>
      <c r="D161" s="149">
        <v>10000</v>
      </c>
      <c r="E161" s="193">
        <v>10000</v>
      </c>
      <c r="F161" s="122">
        <f t="shared" si="9"/>
        <v>0</v>
      </c>
      <c r="G161" s="97"/>
      <c r="H161" s="88"/>
      <c r="I161" s="88"/>
      <c r="J161" s="88"/>
      <c r="K161" s="88"/>
    </row>
    <row r="162" spans="1:252" ht="15" x14ac:dyDescent="0.25">
      <c r="A162" s="129" t="s">
        <v>310</v>
      </c>
      <c r="B162" s="155" t="s">
        <v>144</v>
      </c>
      <c r="C162" s="112">
        <v>200</v>
      </c>
      <c r="D162" s="149">
        <v>230</v>
      </c>
      <c r="E162" s="193">
        <v>200</v>
      </c>
      <c r="F162" s="122">
        <f t="shared" si="9"/>
        <v>-30</v>
      </c>
      <c r="G162" s="97"/>
      <c r="H162" s="88"/>
      <c r="I162" s="88"/>
      <c r="J162" s="88"/>
      <c r="K162" s="88"/>
    </row>
    <row r="163" spans="1:252" s="84" customFormat="1" ht="15" x14ac:dyDescent="0.25">
      <c r="A163" s="129" t="s">
        <v>311</v>
      </c>
      <c r="B163" s="162" t="s">
        <v>163</v>
      </c>
      <c r="C163" s="163">
        <v>900</v>
      </c>
      <c r="D163" s="163">
        <v>0</v>
      </c>
      <c r="E163" s="196">
        <v>0</v>
      </c>
      <c r="F163" s="122">
        <f t="shared" si="9"/>
        <v>0</v>
      </c>
      <c r="G163" s="100"/>
      <c r="H163" s="99"/>
      <c r="I163" s="99"/>
      <c r="J163" s="99"/>
      <c r="K163" s="99"/>
      <c r="L163" s="83"/>
      <c r="M163" s="83"/>
      <c r="N163" s="83"/>
      <c r="O163" s="83"/>
      <c r="P163" s="83"/>
      <c r="Q163" s="83"/>
      <c r="R163" s="83"/>
      <c r="S163" s="83"/>
      <c r="T163" s="83"/>
      <c r="U163" s="83"/>
      <c r="V163" s="83"/>
      <c r="W163" s="83"/>
      <c r="X163" s="83"/>
      <c r="Y163" s="83"/>
      <c r="Z163" s="83"/>
      <c r="AA163" s="83"/>
      <c r="AB163" s="83"/>
      <c r="AC163" s="83"/>
      <c r="AD163" s="83"/>
      <c r="AE163" s="83"/>
      <c r="AF163" s="83"/>
      <c r="AG163" s="83"/>
      <c r="AH163" s="83"/>
      <c r="AI163" s="83"/>
      <c r="AJ163" s="83"/>
      <c r="AK163" s="83"/>
      <c r="AL163" s="83"/>
      <c r="AM163" s="83"/>
      <c r="AN163" s="83"/>
      <c r="AO163" s="83"/>
      <c r="AP163" s="83"/>
      <c r="AQ163" s="83"/>
      <c r="AR163" s="83"/>
      <c r="AS163" s="83"/>
      <c r="AT163" s="83"/>
      <c r="AU163" s="83"/>
      <c r="AV163" s="83"/>
      <c r="AW163" s="83"/>
      <c r="AX163" s="83"/>
      <c r="AY163" s="83"/>
      <c r="AZ163" s="83"/>
      <c r="BA163" s="83"/>
      <c r="BB163" s="83"/>
      <c r="BC163" s="83"/>
      <c r="BD163" s="83"/>
      <c r="BE163" s="83"/>
      <c r="BF163" s="83"/>
      <c r="BG163" s="83"/>
      <c r="BH163" s="83"/>
      <c r="BI163" s="83"/>
      <c r="BJ163" s="83"/>
      <c r="BK163" s="83"/>
      <c r="BL163" s="83"/>
      <c r="BM163" s="83"/>
      <c r="BN163" s="83"/>
      <c r="BO163" s="83"/>
      <c r="BP163" s="83"/>
      <c r="BQ163" s="83"/>
      <c r="BR163" s="83"/>
      <c r="BS163" s="83"/>
      <c r="BT163" s="83"/>
      <c r="BU163" s="83"/>
      <c r="BV163" s="83"/>
      <c r="BW163" s="83"/>
      <c r="BX163" s="83"/>
      <c r="BY163" s="83"/>
      <c r="BZ163" s="83"/>
      <c r="CA163" s="83"/>
      <c r="CB163" s="83"/>
      <c r="CC163" s="83"/>
      <c r="CD163" s="83"/>
      <c r="CE163" s="83"/>
      <c r="CF163" s="83"/>
      <c r="CG163" s="83"/>
      <c r="CH163" s="83"/>
      <c r="CI163" s="83"/>
      <c r="CJ163" s="83"/>
      <c r="CK163" s="83"/>
      <c r="CL163" s="83"/>
      <c r="CM163" s="83"/>
      <c r="CN163" s="83"/>
      <c r="CO163" s="83"/>
      <c r="CP163" s="83"/>
      <c r="CQ163" s="83"/>
      <c r="CR163" s="83"/>
      <c r="CS163" s="83"/>
      <c r="CT163" s="83"/>
      <c r="CU163" s="83"/>
      <c r="CV163" s="83"/>
      <c r="CW163" s="83"/>
      <c r="CX163" s="83"/>
      <c r="CY163" s="83"/>
      <c r="CZ163" s="83"/>
      <c r="DA163" s="83"/>
      <c r="DB163" s="83"/>
      <c r="DC163" s="83"/>
      <c r="DD163" s="83"/>
      <c r="DE163" s="83"/>
      <c r="DF163" s="83"/>
      <c r="DG163" s="83"/>
      <c r="DH163" s="83"/>
      <c r="DI163" s="83"/>
      <c r="DJ163" s="83"/>
      <c r="DK163" s="83"/>
      <c r="DL163" s="83"/>
      <c r="DM163" s="83"/>
      <c r="DN163" s="83"/>
      <c r="DO163" s="83"/>
      <c r="DP163" s="83"/>
      <c r="DQ163" s="83"/>
      <c r="DR163" s="83"/>
      <c r="DS163" s="83"/>
      <c r="DT163" s="83"/>
      <c r="DU163" s="83"/>
      <c r="DV163" s="83"/>
      <c r="DW163" s="83"/>
      <c r="DX163" s="83"/>
      <c r="DY163" s="83"/>
      <c r="DZ163" s="83"/>
      <c r="EA163" s="83"/>
      <c r="EB163" s="83"/>
      <c r="EC163" s="83"/>
      <c r="ED163" s="83"/>
      <c r="EE163" s="83"/>
      <c r="EF163" s="83"/>
      <c r="EG163" s="83"/>
      <c r="EH163" s="83"/>
      <c r="EI163" s="83"/>
      <c r="EJ163" s="83"/>
      <c r="EK163" s="83"/>
      <c r="EL163" s="83"/>
      <c r="EM163" s="83"/>
      <c r="EN163" s="83"/>
      <c r="EO163" s="83"/>
      <c r="EP163" s="83"/>
      <c r="EQ163" s="83"/>
      <c r="ER163" s="83"/>
      <c r="ES163" s="83"/>
      <c r="ET163" s="83"/>
      <c r="EU163" s="83"/>
      <c r="EV163" s="83"/>
      <c r="EW163" s="83"/>
      <c r="EX163" s="83"/>
      <c r="EY163" s="83"/>
      <c r="EZ163" s="83"/>
      <c r="FA163" s="83"/>
      <c r="FB163" s="83"/>
      <c r="FC163" s="83"/>
      <c r="FD163" s="83"/>
      <c r="FE163" s="83"/>
      <c r="FF163" s="83"/>
      <c r="FG163" s="83"/>
      <c r="FH163" s="83"/>
      <c r="FI163" s="83"/>
      <c r="FJ163" s="83"/>
      <c r="FK163" s="83"/>
      <c r="FL163" s="83"/>
      <c r="FM163" s="83"/>
      <c r="FN163" s="83"/>
      <c r="FO163" s="83"/>
      <c r="FP163" s="83"/>
      <c r="FQ163" s="83"/>
      <c r="FR163" s="83"/>
      <c r="FS163" s="83"/>
      <c r="FT163" s="83"/>
      <c r="FU163" s="83"/>
      <c r="FV163" s="83"/>
      <c r="FW163" s="83"/>
      <c r="FX163" s="83"/>
      <c r="FY163" s="83"/>
      <c r="FZ163" s="83"/>
      <c r="GA163" s="83"/>
      <c r="GB163" s="83"/>
      <c r="GC163" s="83"/>
      <c r="GD163" s="83"/>
      <c r="GE163" s="83"/>
      <c r="GF163" s="83"/>
      <c r="GG163" s="83"/>
      <c r="GH163" s="83"/>
      <c r="GI163" s="83"/>
      <c r="GJ163" s="83"/>
      <c r="GK163" s="83"/>
      <c r="GL163" s="83"/>
      <c r="GM163" s="83"/>
      <c r="GN163" s="83"/>
      <c r="GO163" s="83"/>
      <c r="GP163" s="83"/>
      <c r="GQ163" s="83"/>
      <c r="GR163" s="83"/>
      <c r="GS163" s="83"/>
      <c r="GT163" s="83"/>
      <c r="GU163" s="83"/>
      <c r="GV163" s="83"/>
      <c r="GW163" s="83"/>
      <c r="GX163" s="83"/>
      <c r="GY163" s="83"/>
      <c r="GZ163" s="83"/>
      <c r="HA163" s="83"/>
      <c r="HB163" s="83"/>
      <c r="HC163" s="83"/>
      <c r="HD163" s="83"/>
      <c r="HE163" s="83"/>
      <c r="HF163" s="83"/>
      <c r="HG163" s="83"/>
      <c r="HH163" s="83"/>
      <c r="HI163" s="83"/>
      <c r="HJ163" s="83"/>
      <c r="HK163" s="83"/>
      <c r="HL163" s="83"/>
      <c r="HM163" s="83"/>
      <c r="HN163" s="83"/>
      <c r="HO163" s="83"/>
      <c r="HP163" s="83"/>
      <c r="HQ163" s="83"/>
      <c r="HR163" s="83"/>
      <c r="HS163" s="83"/>
      <c r="HT163" s="83"/>
      <c r="HU163" s="83"/>
      <c r="HV163" s="83"/>
      <c r="HW163" s="83"/>
      <c r="HX163" s="83"/>
      <c r="HY163" s="83"/>
      <c r="HZ163" s="83"/>
      <c r="IA163" s="83"/>
      <c r="IB163" s="83"/>
      <c r="IC163" s="83"/>
      <c r="ID163" s="83"/>
      <c r="IE163" s="83"/>
      <c r="IF163" s="83"/>
      <c r="IG163" s="83"/>
      <c r="IH163" s="83"/>
      <c r="II163" s="83"/>
      <c r="IJ163" s="83"/>
      <c r="IK163" s="83"/>
      <c r="IL163" s="83"/>
      <c r="IM163" s="83"/>
      <c r="IN163" s="83"/>
      <c r="IO163" s="83"/>
      <c r="IP163" s="83"/>
      <c r="IQ163" s="83"/>
      <c r="IR163" s="83"/>
    </row>
    <row r="164" spans="1:252" ht="15" x14ac:dyDescent="0.25">
      <c r="A164" s="129" t="s">
        <v>312</v>
      </c>
      <c r="B164" s="161" t="s">
        <v>313</v>
      </c>
      <c r="C164" s="149">
        <v>1500</v>
      </c>
      <c r="D164" s="149">
        <v>4300</v>
      </c>
      <c r="E164" s="193">
        <v>4600</v>
      </c>
      <c r="F164" s="122">
        <f t="shared" si="9"/>
        <v>300</v>
      </c>
      <c r="G164" s="90"/>
      <c r="H164" s="88"/>
      <c r="I164" s="88"/>
      <c r="J164" s="88"/>
      <c r="K164" s="88"/>
    </row>
    <row r="165" spans="1:252" ht="15" x14ac:dyDescent="0.25">
      <c r="A165" s="129" t="s">
        <v>314</v>
      </c>
      <c r="B165" s="155" t="s">
        <v>468</v>
      </c>
      <c r="C165" s="149">
        <v>180</v>
      </c>
      <c r="D165" s="149">
        <v>180</v>
      </c>
      <c r="E165" s="193">
        <v>180</v>
      </c>
      <c r="F165" s="122">
        <f t="shared" si="9"/>
        <v>0</v>
      </c>
      <c r="G165" s="90"/>
      <c r="H165" s="88"/>
      <c r="I165" s="88"/>
      <c r="J165" s="88"/>
      <c r="K165" s="88"/>
    </row>
    <row r="166" spans="1:252" ht="15" x14ac:dyDescent="0.25">
      <c r="A166" s="129"/>
      <c r="B166" s="155"/>
      <c r="C166" s="153">
        <f>SUM(C155:C165)</f>
        <v>28780</v>
      </c>
      <c r="D166" s="153">
        <f>SUM(D155:D165)</f>
        <v>48650</v>
      </c>
      <c r="E166" s="194">
        <f>SUM(E155:E165)</f>
        <v>52980</v>
      </c>
      <c r="F166" s="122">
        <f t="shared" si="9"/>
        <v>4330</v>
      </c>
      <c r="G166" s="90"/>
      <c r="H166" s="88"/>
      <c r="I166" s="88"/>
      <c r="J166" s="88"/>
      <c r="K166" s="88"/>
    </row>
    <row r="167" spans="1:252" ht="15" x14ac:dyDescent="0.25">
      <c r="A167" s="129"/>
      <c r="B167" s="155"/>
      <c r="C167" s="149"/>
      <c r="D167" s="149"/>
      <c r="E167" s="193"/>
      <c r="F167" s="152"/>
      <c r="G167" s="90"/>
      <c r="H167" s="88"/>
      <c r="I167" s="88"/>
      <c r="J167" s="88"/>
      <c r="K167" s="88"/>
    </row>
    <row r="168" spans="1:252" ht="15" x14ac:dyDescent="0.25">
      <c r="A168" s="170" t="s">
        <v>251</v>
      </c>
      <c r="B168" s="173" t="s">
        <v>470</v>
      </c>
      <c r="C168" s="159">
        <v>11000</v>
      </c>
      <c r="D168" s="159">
        <v>7000</v>
      </c>
      <c r="E168" s="193">
        <v>8000</v>
      </c>
      <c r="F168" s="122">
        <f>SUM(E168)-(D168)</f>
        <v>1000</v>
      </c>
      <c r="G168" s="103"/>
      <c r="H168" s="88"/>
      <c r="I168" s="88"/>
      <c r="J168" s="88"/>
      <c r="K168" s="88"/>
    </row>
    <row r="169" spans="1:252" ht="15" x14ac:dyDescent="0.25">
      <c r="A169" s="170"/>
      <c r="B169" s="173"/>
      <c r="C169" s="169">
        <f>SUM(C168)</f>
        <v>11000</v>
      </c>
      <c r="D169" s="169">
        <f>SUM(D168)</f>
        <v>7000</v>
      </c>
      <c r="E169" s="194">
        <f>SUM(E168)</f>
        <v>8000</v>
      </c>
      <c r="F169" s="122">
        <f>SUM(E169)-(D169)</f>
        <v>1000</v>
      </c>
      <c r="G169" s="103"/>
      <c r="H169" s="88"/>
      <c r="I169" s="88"/>
      <c r="J169" s="88"/>
      <c r="K169" s="88"/>
    </row>
    <row r="170" spans="1:252" ht="15" x14ac:dyDescent="0.25">
      <c r="A170" s="170"/>
      <c r="B170" s="173"/>
      <c r="C170" s="159"/>
      <c r="D170" s="159"/>
      <c r="E170" s="193"/>
      <c r="F170" s="152"/>
      <c r="G170" s="103"/>
      <c r="H170" s="88"/>
      <c r="I170" s="88"/>
      <c r="J170" s="88"/>
      <c r="K170" s="88"/>
    </row>
    <row r="171" spans="1:252" ht="15" x14ac:dyDescent="0.25">
      <c r="A171" s="170" t="s">
        <v>252</v>
      </c>
      <c r="B171" s="173" t="s">
        <v>469</v>
      </c>
      <c r="C171" s="159">
        <v>8000</v>
      </c>
      <c r="D171" s="159">
        <v>2000</v>
      </c>
      <c r="E171" s="193">
        <v>2000</v>
      </c>
      <c r="F171" s="122">
        <f>SUM(E171)-(D171)</f>
        <v>0</v>
      </c>
      <c r="G171" s="103"/>
      <c r="H171" s="88"/>
      <c r="I171" s="88"/>
      <c r="J171" s="88"/>
      <c r="K171" s="88"/>
    </row>
    <row r="172" spans="1:252" ht="15" x14ac:dyDescent="0.25">
      <c r="A172" s="170"/>
      <c r="B172" s="173"/>
      <c r="C172" s="169">
        <f>SUM(C171)</f>
        <v>8000</v>
      </c>
      <c r="D172" s="169">
        <f>SUM(D171)</f>
        <v>2000</v>
      </c>
      <c r="E172" s="194">
        <f>SUM(E171)</f>
        <v>2000</v>
      </c>
      <c r="F172" s="122">
        <f>SUM(E172)-(D172)</f>
        <v>0</v>
      </c>
      <c r="G172" s="103"/>
      <c r="H172" s="88"/>
      <c r="I172" s="88"/>
      <c r="J172" s="88"/>
      <c r="K172" s="88"/>
    </row>
    <row r="173" spans="1:252" ht="15" x14ac:dyDescent="0.25">
      <c r="A173" s="170"/>
      <c r="B173" s="173"/>
      <c r="C173" s="159"/>
      <c r="D173" s="159"/>
      <c r="E173" s="193"/>
      <c r="F173" s="152"/>
      <c r="G173" s="103"/>
      <c r="H173" s="88"/>
      <c r="I173" s="88"/>
      <c r="J173" s="88"/>
      <c r="K173" s="88"/>
    </row>
    <row r="174" spans="1:252" ht="15" x14ac:dyDescent="0.25">
      <c r="A174" s="164" t="s">
        <v>253</v>
      </c>
      <c r="B174" s="162" t="s">
        <v>188</v>
      </c>
      <c r="C174" s="152">
        <v>11000</v>
      </c>
      <c r="D174" s="152">
        <v>5000</v>
      </c>
      <c r="E174" s="196">
        <v>10000</v>
      </c>
      <c r="F174" s="122">
        <f>SUM(E174)-(D174)</f>
        <v>5000</v>
      </c>
      <c r="G174" s="101"/>
      <c r="H174" s="88"/>
      <c r="I174" s="88"/>
      <c r="J174" s="88"/>
      <c r="K174" s="88"/>
    </row>
    <row r="175" spans="1:252" ht="15" x14ac:dyDescent="0.25">
      <c r="A175" s="167" t="s">
        <v>396</v>
      </c>
      <c r="B175" s="162" t="s">
        <v>398</v>
      </c>
      <c r="C175" s="152">
        <v>0</v>
      </c>
      <c r="D175" s="152">
        <v>0</v>
      </c>
      <c r="E175" s="196">
        <v>0</v>
      </c>
      <c r="F175" s="122">
        <f>SUM(E175)-(D175)</f>
        <v>0</v>
      </c>
      <c r="G175" s="101"/>
      <c r="H175" s="88"/>
      <c r="I175" s="88"/>
      <c r="J175" s="88"/>
      <c r="K175" s="88"/>
    </row>
    <row r="176" spans="1:252" ht="15" x14ac:dyDescent="0.25">
      <c r="A176" s="167" t="s">
        <v>397</v>
      </c>
      <c r="B176" s="162" t="s">
        <v>399</v>
      </c>
      <c r="C176" s="152">
        <v>0</v>
      </c>
      <c r="D176" s="152">
        <v>0</v>
      </c>
      <c r="E176" s="196">
        <v>0</v>
      </c>
      <c r="F176" s="122">
        <f>SUM(E176)-(D176)</f>
        <v>0</v>
      </c>
      <c r="G176" s="101"/>
      <c r="H176" s="88"/>
      <c r="I176" s="88"/>
      <c r="J176" s="88"/>
      <c r="K176" s="88"/>
    </row>
    <row r="177" spans="1:11" ht="15" x14ac:dyDescent="0.25">
      <c r="A177" s="167"/>
      <c r="B177" s="162"/>
      <c r="C177" s="154">
        <f>SUM(C174:C176)</f>
        <v>11000</v>
      </c>
      <c r="D177" s="154">
        <f>SUM(D174:D176)</f>
        <v>5000</v>
      </c>
      <c r="E177" s="197">
        <f>SUM(E174:E176)</f>
        <v>10000</v>
      </c>
      <c r="F177" s="122">
        <f>SUM(E177)-(D177)</f>
        <v>5000</v>
      </c>
      <c r="G177" s="101"/>
      <c r="H177" s="88"/>
      <c r="I177" s="88"/>
      <c r="J177" s="88"/>
      <c r="K177" s="88"/>
    </row>
    <row r="178" spans="1:11" ht="15" x14ac:dyDescent="0.25">
      <c r="A178" s="167"/>
      <c r="B178" s="162"/>
      <c r="C178" s="152"/>
      <c r="D178" s="152"/>
      <c r="E178" s="196"/>
      <c r="F178" s="152"/>
      <c r="G178" s="101"/>
      <c r="H178" s="88"/>
      <c r="I178" s="88"/>
      <c r="J178" s="88"/>
      <c r="K178" s="88"/>
    </row>
    <row r="179" spans="1:11" ht="15" x14ac:dyDescent="0.25">
      <c r="A179" s="164" t="s">
        <v>254</v>
      </c>
      <c r="B179" s="179" t="s">
        <v>172</v>
      </c>
      <c r="C179" s="152">
        <v>12000</v>
      </c>
      <c r="D179" s="152">
        <v>4000</v>
      </c>
      <c r="E179" s="196">
        <v>6000</v>
      </c>
      <c r="F179" s="122">
        <f>SUM(E179)-(D179)</f>
        <v>2000</v>
      </c>
      <c r="G179" s="101"/>
      <c r="H179" s="88"/>
      <c r="I179" s="88"/>
      <c r="J179" s="88"/>
      <c r="K179" s="88"/>
    </row>
    <row r="180" spans="1:11" ht="30" x14ac:dyDescent="0.25">
      <c r="A180" s="164" t="s">
        <v>255</v>
      </c>
      <c r="B180" s="179" t="s">
        <v>186</v>
      </c>
      <c r="C180" s="168">
        <v>35000</v>
      </c>
      <c r="D180" s="152">
        <v>35000</v>
      </c>
      <c r="E180" s="196">
        <v>25000</v>
      </c>
      <c r="F180" s="122">
        <f>SUM(E180)-(D180)</f>
        <v>-10000</v>
      </c>
      <c r="G180" s="102"/>
      <c r="H180" s="88"/>
      <c r="I180" s="88"/>
      <c r="J180" s="88"/>
      <c r="K180" s="88"/>
    </row>
    <row r="181" spans="1:11" ht="15" x14ac:dyDescent="0.25">
      <c r="A181" s="164"/>
      <c r="B181" s="179"/>
      <c r="C181" s="154">
        <f>SUM(C179:C180)</f>
        <v>47000</v>
      </c>
      <c r="D181" s="154">
        <f>SUM(D179:D180)</f>
        <v>39000</v>
      </c>
      <c r="E181" s="197">
        <f>SUM(E179:E180)</f>
        <v>31000</v>
      </c>
      <c r="F181" s="122">
        <f>SUM(E181)-(D181)</f>
        <v>-8000</v>
      </c>
      <c r="G181" s="102"/>
      <c r="H181" s="88"/>
      <c r="I181" s="88"/>
      <c r="J181" s="88"/>
      <c r="K181" s="88"/>
    </row>
    <row r="182" spans="1:11" ht="15" x14ac:dyDescent="0.25">
      <c r="A182" s="164"/>
      <c r="B182" s="179"/>
      <c r="C182" s="168"/>
      <c r="D182" s="152"/>
      <c r="E182" s="196"/>
      <c r="F182" s="152"/>
      <c r="G182" s="102"/>
      <c r="H182" s="88"/>
      <c r="I182" s="88"/>
      <c r="J182" s="88"/>
      <c r="K182" s="88"/>
    </row>
    <row r="183" spans="1:11" ht="15" x14ac:dyDescent="0.25">
      <c r="A183" s="170" t="s">
        <v>256</v>
      </c>
      <c r="B183" s="173" t="s">
        <v>189</v>
      </c>
      <c r="C183" s="159">
        <v>8000</v>
      </c>
      <c r="D183" s="159">
        <v>9000</v>
      </c>
      <c r="E183" s="193">
        <v>9000</v>
      </c>
      <c r="F183" s="122">
        <f>SUM(E183)-(D183)</f>
        <v>0</v>
      </c>
      <c r="G183" s="103"/>
      <c r="H183" s="88"/>
      <c r="I183" s="88"/>
      <c r="J183" s="88"/>
      <c r="K183" s="88"/>
    </row>
    <row r="184" spans="1:11" ht="15" x14ac:dyDescent="0.25">
      <c r="A184" s="170"/>
      <c r="B184" s="173"/>
      <c r="C184" s="169">
        <f>SUM(C183)</f>
        <v>8000</v>
      </c>
      <c r="D184" s="169">
        <f>SUM(D183)</f>
        <v>9000</v>
      </c>
      <c r="E184" s="194">
        <f>SUM(E183)</f>
        <v>9000</v>
      </c>
      <c r="F184" s="122">
        <f>SUM(E184)-(D184)</f>
        <v>0</v>
      </c>
      <c r="G184" s="103"/>
      <c r="H184" s="88"/>
      <c r="I184" s="88"/>
      <c r="J184" s="88"/>
      <c r="K184" s="88"/>
    </row>
    <row r="185" spans="1:11" ht="15" x14ac:dyDescent="0.25">
      <c r="A185" s="170"/>
      <c r="B185" s="173"/>
      <c r="C185" s="159"/>
      <c r="D185" s="159"/>
      <c r="E185" s="193"/>
      <c r="F185" s="152"/>
      <c r="G185" s="103"/>
      <c r="H185" s="88"/>
      <c r="I185" s="88"/>
      <c r="J185" s="88"/>
      <c r="K185" s="88"/>
    </row>
    <row r="186" spans="1:11" ht="15" x14ac:dyDescent="0.25">
      <c r="A186" s="170" t="s">
        <v>257</v>
      </c>
      <c r="B186" s="173" t="s">
        <v>190</v>
      </c>
      <c r="C186" s="159">
        <v>1500</v>
      </c>
      <c r="D186" s="159">
        <v>11000</v>
      </c>
      <c r="E186" s="193">
        <v>4000</v>
      </c>
      <c r="F186" s="122">
        <f>SUM(E186)-(D186)</f>
        <v>-7000</v>
      </c>
      <c r="G186" s="103"/>
      <c r="H186" s="88"/>
      <c r="I186" s="88"/>
      <c r="J186" s="88"/>
      <c r="K186" s="88"/>
    </row>
    <row r="187" spans="1:11" ht="15" x14ac:dyDescent="0.25">
      <c r="A187" s="170"/>
      <c r="B187" s="173"/>
      <c r="C187" s="169">
        <f>SUM(C186)</f>
        <v>1500</v>
      </c>
      <c r="D187" s="169">
        <f>SUM(D186)</f>
        <v>11000</v>
      </c>
      <c r="E187" s="194">
        <f>SUM(E186)</f>
        <v>4000</v>
      </c>
      <c r="F187" s="122">
        <f>SUM(E187)-(D187)</f>
        <v>-7000</v>
      </c>
      <c r="G187" s="103"/>
      <c r="H187" s="88"/>
      <c r="I187" s="88"/>
      <c r="J187" s="88"/>
      <c r="K187" s="88"/>
    </row>
    <row r="188" spans="1:11" ht="15" x14ac:dyDescent="0.25">
      <c r="A188" s="170"/>
      <c r="B188" s="173"/>
      <c r="C188" s="159"/>
      <c r="D188" s="159"/>
      <c r="E188" s="193"/>
      <c r="F188" s="152"/>
      <c r="G188" s="103"/>
      <c r="H188" s="88"/>
      <c r="I188" s="88"/>
      <c r="J188" s="88"/>
      <c r="K188" s="88"/>
    </row>
    <row r="189" spans="1:11" ht="15" x14ac:dyDescent="0.25">
      <c r="A189" s="167" t="s">
        <v>400</v>
      </c>
      <c r="B189" s="162" t="s">
        <v>440</v>
      </c>
      <c r="C189" s="152">
        <v>0</v>
      </c>
      <c r="D189" s="152">
        <v>0</v>
      </c>
      <c r="E189" s="196">
        <v>0</v>
      </c>
      <c r="F189" s="122">
        <f>SUM(E189)-(D189)</f>
        <v>0</v>
      </c>
      <c r="G189" s="101"/>
      <c r="H189" s="88"/>
      <c r="I189" s="88"/>
      <c r="J189" s="88"/>
      <c r="K189" s="88"/>
    </row>
    <row r="190" spans="1:11" ht="15" x14ac:dyDescent="0.25">
      <c r="A190" s="167"/>
      <c r="B190" s="162"/>
      <c r="C190" s="154">
        <f>SUM(C189)</f>
        <v>0</v>
      </c>
      <c r="D190" s="154">
        <f>SUM(D189)</f>
        <v>0</v>
      </c>
      <c r="E190" s="197">
        <f>SUM(E189)</f>
        <v>0</v>
      </c>
      <c r="F190" s="122">
        <f>SUM(E190)-(D190)</f>
        <v>0</v>
      </c>
      <c r="G190" s="101"/>
      <c r="H190" s="88"/>
      <c r="I190" s="88"/>
      <c r="J190" s="88"/>
      <c r="K190" s="88"/>
    </row>
    <row r="191" spans="1:11" ht="15" x14ac:dyDescent="0.25">
      <c r="A191" s="167"/>
      <c r="B191" s="162"/>
      <c r="C191" s="152"/>
      <c r="D191" s="152"/>
      <c r="E191" s="196"/>
      <c r="F191" s="152"/>
      <c r="G191" s="101"/>
      <c r="H191" s="88"/>
      <c r="I191" s="88"/>
      <c r="J191" s="88"/>
      <c r="K191" s="88"/>
    </row>
    <row r="192" spans="1:11" ht="15" x14ac:dyDescent="0.25">
      <c r="A192" s="167" t="s">
        <v>258</v>
      </c>
      <c r="B192" s="162" t="s">
        <v>480</v>
      </c>
      <c r="C192" s="152">
        <v>5800</v>
      </c>
      <c r="D192" s="152">
        <v>6400</v>
      </c>
      <c r="E192" s="196">
        <v>6400</v>
      </c>
      <c r="F192" s="122">
        <f>SUM(E192)-(D192)</f>
        <v>0</v>
      </c>
      <c r="G192" s="101"/>
      <c r="H192" s="88"/>
      <c r="I192" s="88"/>
      <c r="J192" s="88"/>
      <c r="K192" s="88"/>
    </row>
    <row r="193" spans="1:11" ht="15" x14ac:dyDescent="0.25">
      <c r="A193" s="167"/>
      <c r="B193" s="162"/>
      <c r="C193" s="154">
        <f>SUM(C192)</f>
        <v>5800</v>
      </c>
      <c r="D193" s="154">
        <f>SUM(D192)</f>
        <v>6400</v>
      </c>
      <c r="E193" s="197">
        <f>SUM(E192)</f>
        <v>6400</v>
      </c>
      <c r="F193" s="122">
        <f>SUM(E193)-(D193)</f>
        <v>0</v>
      </c>
      <c r="G193" s="101"/>
      <c r="H193" s="88"/>
      <c r="I193" s="88"/>
      <c r="J193" s="88"/>
      <c r="K193" s="88"/>
    </row>
    <row r="194" spans="1:11" ht="15" x14ac:dyDescent="0.25">
      <c r="A194" s="167"/>
      <c r="B194" s="162"/>
      <c r="C194" s="152"/>
      <c r="D194" s="152"/>
      <c r="E194" s="196"/>
      <c r="F194" s="152"/>
      <c r="G194" s="101"/>
      <c r="H194" s="88"/>
      <c r="I194" s="88"/>
      <c r="J194" s="88"/>
      <c r="K194" s="88"/>
    </row>
    <row r="195" spans="1:11" ht="15" x14ac:dyDescent="0.25">
      <c r="A195" s="164" t="s">
        <v>259</v>
      </c>
      <c r="B195" s="162" t="s">
        <v>48</v>
      </c>
      <c r="C195" s="152">
        <v>12000</v>
      </c>
      <c r="D195" s="152">
        <v>12000</v>
      </c>
      <c r="E195" s="196">
        <v>12000</v>
      </c>
      <c r="F195" s="122">
        <f>SUM(E195)-(D195)</f>
        <v>0</v>
      </c>
      <c r="G195" s="102"/>
      <c r="H195" s="88"/>
      <c r="I195" s="88"/>
      <c r="J195" s="88"/>
      <c r="K195" s="88"/>
    </row>
    <row r="196" spans="1:11" ht="15" x14ac:dyDescent="0.25">
      <c r="A196" s="164" t="s">
        <v>260</v>
      </c>
      <c r="B196" s="162" t="s">
        <v>191</v>
      </c>
      <c r="C196" s="168">
        <v>7000</v>
      </c>
      <c r="D196" s="152">
        <v>7000</v>
      </c>
      <c r="E196" s="196">
        <v>7000</v>
      </c>
      <c r="F196" s="122">
        <f>SUM(E196)-(D196)</f>
        <v>0</v>
      </c>
      <c r="G196" s="102"/>
      <c r="H196" s="88"/>
      <c r="I196" s="88"/>
      <c r="J196" s="88"/>
      <c r="K196" s="88"/>
    </row>
    <row r="197" spans="1:11" ht="15" x14ac:dyDescent="0.25">
      <c r="A197" s="164" t="s">
        <v>261</v>
      </c>
      <c r="B197" s="162" t="s">
        <v>50</v>
      </c>
      <c r="C197" s="168">
        <v>2800</v>
      </c>
      <c r="D197" s="152">
        <v>2800</v>
      </c>
      <c r="E197" s="196">
        <v>2800</v>
      </c>
      <c r="F197" s="122">
        <f>SUM(E197)-(D197)</f>
        <v>0</v>
      </c>
      <c r="G197" s="102"/>
      <c r="H197" s="88"/>
      <c r="I197" s="88"/>
      <c r="J197" s="88"/>
      <c r="K197" s="88"/>
    </row>
    <row r="198" spans="1:11" ht="15" x14ac:dyDescent="0.25">
      <c r="A198" s="164"/>
      <c r="B198" s="162"/>
      <c r="C198" s="154">
        <f>SUM(C195:C197)</f>
        <v>21800</v>
      </c>
      <c r="D198" s="154">
        <f>SUM(D195:D197)</f>
        <v>21800</v>
      </c>
      <c r="E198" s="197">
        <f>SUM(E195:E197)</f>
        <v>21800</v>
      </c>
      <c r="F198" s="122">
        <f>SUM(E198)-(D198)</f>
        <v>0</v>
      </c>
      <c r="G198" s="102"/>
      <c r="H198" s="88"/>
      <c r="I198" s="88"/>
      <c r="J198" s="88"/>
      <c r="K198" s="88"/>
    </row>
    <row r="199" spans="1:11" ht="15" x14ac:dyDescent="0.25">
      <c r="A199" s="164"/>
      <c r="B199" s="162"/>
      <c r="C199" s="168"/>
      <c r="D199" s="152"/>
      <c r="E199" s="196"/>
      <c r="F199" s="152"/>
      <c r="G199" s="102"/>
      <c r="H199" s="88"/>
      <c r="I199" s="88"/>
      <c r="J199" s="88"/>
      <c r="K199" s="88"/>
    </row>
    <row r="200" spans="1:11" ht="15" x14ac:dyDescent="0.25">
      <c r="A200" s="164" t="s">
        <v>262</v>
      </c>
      <c r="B200" s="165" t="s">
        <v>200</v>
      </c>
      <c r="C200" s="152">
        <v>6000</v>
      </c>
      <c r="D200" s="152">
        <v>10000</v>
      </c>
      <c r="E200" s="196">
        <v>10000</v>
      </c>
      <c r="F200" s="122">
        <f>SUM(E200)-(D200)</f>
        <v>0</v>
      </c>
      <c r="G200" s="102"/>
      <c r="H200" s="88"/>
      <c r="I200" s="88"/>
      <c r="J200" s="88"/>
      <c r="K200" s="88"/>
    </row>
    <row r="201" spans="1:11" ht="15" x14ac:dyDescent="0.25">
      <c r="A201" s="164"/>
      <c r="B201" s="165"/>
      <c r="C201" s="154">
        <f>SUM(C200)</f>
        <v>6000</v>
      </c>
      <c r="D201" s="154">
        <f>SUM(D200)</f>
        <v>10000</v>
      </c>
      <c r="E201" s="197">
        <f>SUM(E200)</f>
        <v>10000</v>
      </c>
      <c r="F201" s="122">
        <f>SUM(E201)-(D201)</f>
        <v>0</v>
      </c>
      <c r="G201" s="102"/>
      <c r="H201" s="88"/>
      <c r="I201" s="88"/>
      <c r="J201" s="88"/>
      <c r="K201" s="88"/>
    </row>
    <row r="202" spans="1:11" ht="15" x14ac:dyDescent="0.25">
      <c r="A202" s="164"/>
      <c r="B202" s="165"/>
      <c r="C202" s="152"/>
      <c r="D202" s="152"/>
      <c r="E202" s="196"/>
      <c r="F202" s="152"/>
      <c r="G202" s="102"/>
      <c r="H202" s="88"/>
      <c r="I202" s="88"/>
      <c r="J202" s="88"/>
      <c r="K202" s="88"/>
    </row>
    <row r="203" spans="1:11" ht="15" x14ac:dyDescent="0.25">
      <c r="A203" s="164" t="s">
        <v>263</v>
      </c>
      <c r="B203" s="165" t="s">
        <v>185</v>
      </c>
      <c r="C203" s="168">
        <v>22000</v>
      </c>
      <c r="D203" s="152">
        <v>22000</v>
      </c>
      <c r="E203" s="196">
        <v>22000</v>
      </c>
      <c r="F203" s="122">
        <f>SUM(E203)-(D203)</f>
        <v>0</v>
      </c>
      <c r="G203" s="102"/>
      <c r="H203" s="88"/>
      <c r="I203" s="88"/>
      <c r="J203" s="88"/>
      <c r="K203" s="88"/>
    </row>
    <row r="204" spans="1:11" ht="15" x14ac:dyDescent="0.25">
      <c r="A204" s="164"/>
      <c r="B204" s="165"/>
      <c r="C204" s="154">
        <f>SUM(C203)</f>
        <v>22000</v>
      </c>
      <c r="D204" s="154">
        <f>SUM(D203)</f>
        <v>22000</v>
      </c>
      <c r="E204" s="197">
        <f>SUM(E203)</f>
        <v>22000</v>
      </c>
      <c r="F204" s="122">
        <f>SUM(E204)-(D204)</f>
        <v>0</v>
      </c>
      <c r="G204" s="102"/>
      <c r="H204" s="88"/>
      <c r="I204" s="88"/>
      <c r="J204" s="88"/>
      <c r="K204" s="88"/>
    </row>
    <row r="205" spans="1:11" ht="15" x14ac:dyDescent="0.25">
      <c r="A205" s="164"/>
      <c r="B205" s="165"/>
      <c r="C205" s="168"/>
      <c r="D205" s="152"/>
      <c r="E205" s="196"/>
      <c r="F205" s="152"/>
      <c r="G205" s="102"/>
      <c r="H205" s="88"/>
      <c r="I205" s="88"/>
      <c r="J205" s="88"/>
      <c r="K205" s="88"/>
    </row>
    <row r="206" spans="1:11" ht="15" x14ac:dyDescent="0.25">
      <c r="A206" s="129" t="s">
        <v>333</v>
      </c>
      <c r="B206" s="181" t="s">
        <v>164</v>
      </c>
      <c r="C206" s="178">
        <v>14000</v>
      </c>
      <c r="D206" s="159">
        <v>0</v>
      </c>
      <c r="E206" s="193">
        <v>0</v>
      </c>
      <c r="F206" s="122">
        <f>SUM(E206)-(D206)</f>
        <v>0</v>
      </c>
      <c r="G206" s="91"/>
      <c r="H206" s="88"/>
      <c r="I206" s="88"/>
      <c r="J206" s="88"/>
      <c r="K206" s="88"/>
    </row>
    <row r="207" spans="1:11" ht="15" x14ac:dyDescent="0.25">
      <c r="A207" s="129"/>
      <c r="B207" s="181"/>
      <c r="C207" s="169">
        <f>SUM(C206)</f>
        <v>14000</v>
      </c>
      <c r="D207" s="169">
        <f>SUM(D206)</f>
        <v>0</v>
      </c>
      <c r="E207" s="194">
        <f>SUM(E206)</f>
        <v>0</v>
      </c>
      <c r="F207" s="122">
        <f>SUM(E207)-(D207)</f>
        <v>0</v>
      </c>
      <c r="G207" s="91"/>
      <c r="H207" s="88"/>
      <c r="I207" s="88"/>
      <c r="J207" s="88"/>
      <c r="K207" s="88"/>
    </row>
    <row r="208" spans="1:11" ht="15" x14ac:dyDescent="0.25">
      <c r="A208" s="129"/>
      <c r="B208" s="181"/>
      <c r="C208" s="178"/>
      <c r="D208" s="159"/>
      <c r="E208" s="193"/>
      <c r="F208" s="152"/>
      <c r="G208" s="91"/>
      <c r="H208" s="88"/>
      <c r="I208" s="88"/>
      <c r="J208" s="88"/>
      <c r="K208" s="88"/>
    </row>
    <row r="209" spans="1:11" ht="15" x14ac:dyDescent="0.25">
      <c r="A209" s="167" t="s">
        <v>264</v>
      </c>
      <c r="B209" s="162" t="s">
        <v>471</v>
      </c>
      <c r="C209" s="152">
        <v>7000</v>
      </c>
      <c r="D209" s="152">
        <v>4000</v>
      </c>
      <c r="E209" s="196">
        <v>4000</v>
      </c>
      <c r="F209" s="122">
        <f>SUM(E209)-(D209)</f>
        <v>0</v>
      </c>
      <c r="G209" s="102"/>
      <c r="H209" s="88"/>
      <c r="I209" s="88"/>
      <c r="J209" s="88"/>
      <c r="K209" s="88"/>
    </row>
    <row r="210" spans="1:11" ht="15" x14ac:dyDescent="0.25">
      <c r="A210" s="167" t="s">
        <v>401</v>
      </c>
      <c r="B210" s="162" t="s">
        <v>402</v>
      </c>
      <c r="C210" s="152">
        <v>0</v>
      </c>
      <c r="D210" s="152">
        <v>0</v>
      </c>
      <c r="E210" s="196">
        <v>0</v>
      </c>
      <c r="F210" s="122">
        <f>SUM(E210)-(D210)</f>
        <v>0</v>
      </c>
      <c r="G210" s="102"/>
      <c r="H210" s="88"/>
      <c r="I210" s="88"/>
      <c r="J210" s="88"/>
      <c r="K210" s="88"/>
    </row>
    <row r="211" spans="1:11" ht="14.1" customHeight="1" x14ac:dyDescent="0.25">
      <c r="A211" s="129" t="s">
        <v>265</v>
      </c>
      <c r="B211" s="161" t="s">
        <v>202</v>
      </c>
      <c r="C211" s="178">
        <v>5000</v>
      </c>
      <c r="D211" s="159">
        <v>5000</v>
      </c>
      <c r="E211" s="193">
        <v>5000</v>
      </c>
      <c r="F211" s="122">
        <f>SUM(E211)-(D211)</f>
        <v>0</v>
      </c>
      <c r="G211" s="91"/>
      <c r="H211" s="88"/>
      <c r="I211" s="88"/>
      <c r="J211" s="88"/>
      <c r="K211" s="88"/>
    </row>
    <row r="212" spans="1:11" ht="14.1" customHeight="1" x14ac:dyDescent="0.25">
      <c r="A212" s="129" t="s">
        <v>266</v>
      </c>
      <c r="B212" s="181" t="s">
        <v>203</v>
      </c>
      <c r="C212" s="178">
        <v>5000</v>
      </c>
      <c r="D212" s="159">
        <v>6000</v>
      </c>
      <c r="E212" s="193">
        <v>6000</v>
      </c>
      <c r="F212" s="122">
        <f>SUM(E212)-(D212)</f>
        <v>0</v>
      </c>
      <c r="G212" s="91"/>
      <c r="H212" s="88"/>
      <c r="I212" s="88"/>
      <c r="J212" s="88"/>
      <c r="K212" s="88"/>
    </row>
    <row r="213" spans="1:11" ht="14.1" customHeight="1" x14ac:dyDescent="0.25">
      <c r="A213" s="129"/>
      <c r="B213" s="181"/>
      <c r="C213" s="169">
        <f>SUM(C209:C212)</f>
        <v>17000</v>
      </c>
      <c r="D213" s="169">
        <f>SUM(D209:D212)</f>
        <v>15000</v>
      </c>
      <c r="E213" s="194">
        <f>SUM(E209:E212)</f>
        <v>15000</v>
      </c>
      <c r="F213" s="122">
        <f>SUM(E213)-(D213)</f>
        <v>0</v>
      </c>
      <c r="G213" s="91"/>
      <c r="H213" s="88"/>
      <c r="I213" s="88"/>
      <c r="J213" s="88"/>
      <c r="K213" s="88"/>
    </row>
    <row r="214" spans="1:11" ht="14.1" customHeight="1" x14ac:dyDescent="0.25">
      <c r="A214" s="129"/>
      <c r="B214" s="181"/>
      <c r="C214" s="178"/>
      <c r="D214" s="159"/>
      <c r="E214" s="193"/>
      <c r="F214" s="152"/>
      <c r="G214" s="91"/>
      <c r="H214" s="88"/>
      <c r="I214" s="88"/>
      <c r="J214" s="88"/>
      <c r="K214" s="88"/>
    </row>
    <row r="215" spans="1:11" ht="14.1" customHeight="1" x14ac:dyDescent="0.25">
      <c r="A215" s="129" t="s">
        <v>403</v>
      </c>
      <c r="B215" s="181" t="s">
        <v>404</v>
      </c>
      <c r="C215" s="178">
        <v>0</v>
      </c>
      <c r="D215" s="159">
        <v>0</v>
      </c>
      <c r="E215" s="193">
        <v>0</v>
      </c>
      <c r="F215" s="122">
        <f>SUM(E215)-(D215)</f>
        <v>0</v>
      </c>
      <c r="G215" s="91"/>
      <c r="H215" s="88"/>
      <c r="I215" s="88"/>
      <c r="J215" s="88"/>
      <c r="K215" s="88"/>
    </row>
    <row r="216" spans="1:11" ht="14.1" customHeight="1" x14ac:dyDescent="0.25">
      <c r="A216" s="129"/>
      <c r="B216" s="181"/>
      <c r="C216" s="169">
        <f>SUM(C215)</f>
        <v>0</v>
      </c>
      <c r="D216" s="169">
        <f>SUM(D215)</f>
        <v>0</v>
      </c>
      <c r="E216" s="194">
        <f>SUM(E215)</f>
        <v>0</v>
      </c>
      <c r="F216" s="122">
        <f>SUM(E216)-(D216)</f>
        <v>0</v>
      </c>
      <c r="G216" s="91"/>
      <c r="H216" s="88"/>
      <c r="I216" s="88"/>
      <c r="J216" s="88"/>
      <c r="K216" s="88"/>
    </row>
    <row r="217" spans="1:11" ht="14.1" customHeight="1" x14ac:dyDescent="0.25">
      <c r="A217" s="129"/>
      <c r="B217" s="181"/>
      <c r="C217" s="178"/>
      <c r="D217" s="159"/>
      <c r="E217" s="193"/>
      <c r="F217" s="152"/>
      <c r="G217" s="91"/>
      <c r="H217" s="88"/>
      <c r="I217" s="88"/>
      <c r="J217" s="88"/>
      <c r="K217" s="88"/>
    </row>
    <row r="218" spans="1:11" ht="14.1" customHeight="1" x14ac:dyDescent="0.25">
      <c r="A218" s="174" t="s">
        <v>267</v>
      </c>
      <c r="B218" s="162" t="s">
        <v>187</v>
      </c>
      <c r="C218" s="168">
        <v>4000</v>
      </c>
      <c r="D218" s="152">
        <v>4000</v>
      </c>
      <c r="E218" s="196">
        <v>4000</v>
      </c>
      <c r="F218" s="122">
        <f>SUM(E218)-(D218)</f>
        <v>0</v>
      </c>
      <c r="G218" s="102"/>
      <c r="H218" s="88"/>
      <c r="I218" s="88"/>
      <c r="J218" s="88"/>
      <c r="K218" s="88"/>
    </row>
    <row r="219" spans="1:11" ht="14.1" customHeight="1" x14ac:dyDescent="0.25">
      <c r="A219" s="174" t="s">
        <v>405</v>
      </c>
      <c r="B219" s="181" t="s">
        <v>406</v>
      </c>
      <c r="C219" s="178">
        <v>0</v>
      </c>
      <c r="D219" s="159">
        <v>0</v>
      </c>
      <c r="E219" s="193"/>
      <c r="F219" s="122">
        <f>SUM(E219)-(D219)</f>
        <v>0</v>
      </c>
      <c r="G219" s="91"/>
      <c r="H219" s="88"/>
      <c r="I219" s="88"/>
      <c r="J219" s="88"/>
      <c r="K219" s="88"/>
    </row>
    <row r="220" spans="1:11" ht="14.1" customHeight="1" x14ac:dyDescent="0.25">
      <c r="A220" s="174"/>
      <c r="B220" s="181"/>
      <c r="C220" s="169">
        <f>SUM(C218:C219)</f>
        <v>4000</v>
      </c>
      <c r="D220" s="169">
        <f>SUM(D218:D219)</f>
        <v>4000</v>
      </c>
      <c r="E220" s="194">
        <f>SUM(E218:E219)</f>
        <v>4000</v>
      </c>
      <c r="F220" s="122">
        <f>SUM(E220)-(D220)</f>
        <v>0</v>
      </c>
      <c r="G220" s="91"/>
      <c r="H220" s="88"/>
      <c r="I220" s="88"/>
      <c r="J220" s="88"/>
      <c r="K220" s="88"/>
    </row>
    <row r="221" spans="1:11" ht="14.1" customHeight="1" x14ac:dyDescent="0.25">
      <c r="A221" s="174"/>
      <c r="B221" s="181"/>
      <c r="C221" s="178"/>
      <c r="D221" s="159"/>
      <c r="E221" s="193"/>
      <c r="F221" s="152"/>
      <c r="G221" s="91"/>
      <c r="H221" s="88"/>
      <c r="I221" s="88"/>
      <c r="J221" s="88"/>
      <c r="K221" s="88"/>
    </row>
    <row r="222" spans="1:11" ht="14.1" customHeight="1" x14ac:dyDescent="0.25">
      <c r="A222" s="129" t="s">
        <v>407</v>
      </c>
      <c r="B222" s="181" t="s">
        <v>408</v>
      </c>
      <c r="C222" s="178">
        <v>0</v>
      </c>
      <c r="D222" s="159">
        <v>0</v>
      </c>
      <c r="E222" s="193">
        <v>0</v>
      </c>
      <c r="F222" s="122">
        <f>SUM(E222)-(D222)</f>
        <v>0</v>
      </c>
      <c r="G222" s="91"/>
      <c r="H222" s="88"/>
      <c r="I222" s="88"/>
      <c r="J222" s="88"/>
      <c r="K222" s="88"/>
    </row>
    <row r="223" spans="1:11" ht="14.1" customHeight="1" x14ac:dyDescent="0.25">
      <c r="A223" s="129"/>
      <c r="B223" s="181"/>
      <c r="C223" s="169">
        <f>SUM(C222)</f>
        <v>0</v>
      </c>
      <c r="D223" s="169">
        <f>SUM(D222)</f>
        <v>0</v>
      </c>
      <c r="E223" s="194">
        <f>SUM(E222)</f>
        <v>0</v>
      </c>
      <c r="F223" s="122">
        <f>SUM(E223)-(D223)</f>
        <v>0</v>
      </c>
      <c r="G223" s="91"/>
      <c r="H223" s="88"/>
      <c r="I223" s="88"/>
      <c r="J223" s="88"/>
      <c r="K223" s="88"/>
    </row>
    <row r="224" spans="1:11" ht="14.1" customHeight="1" x14ac:dyDescent="0.25">
      <c r="A224" s="129"/>
      <c r="B224" s="181"/>
      <c r="C224" s="178"/>
      <c r="D224" s="159"/>
      <c r="E224" s="193"/>
      <c r="F224" s="152"/>
      <c r="G224" s="91"/>
      <c r="H224" s="88"/>
      <c r="I224" s="88"/>
      <c r="J224" s="88"/>
      <c r="K224" s="88"/>
    </row>
    <row r="225" spans="1:11" ht="14.1" customHeight="1" x14ac:dyDescent="0.25">
      <c r="A225" s="129" t="s">
        <v>411</v>
      </c>
      <c r="B225" s="181" t="s">
        <v>413</v>
      </c>
      <c r="C225" s="178">
        <v>65589</v>
      </c>
      <c r="D225" s="159">
        <v>65589</v>
      </c>
      <c r="E225" s="193">
        <v>95230</v>
      </c>
      <c r="F225" s="122">
        <f>SUM(E225)-(D225)</f>
        <v>29641</v>
      </c>
      <c r="G225" s="91"/>
      <c r="H225" s="88"/>
      <c r="I225" s="88"/>
      <c r="J225" s="88"/>
      <c r="K225" s="88"/>
    </row>
    <row r="226" spans="1:11" ht="14.1" customHeight="1" x14ac:dyDescent="0.25">
      <c r="A226" s="129"/>
      <c r="B226" s="181"/>
      <c r="C226" s="169">
        <f>SUM(C225)</f>
        <v>65589</v>
      </c>
      <c r="D226" s="169">
        <f>SUM(D225)</f>
        <v>65589</v>
      </c>
      <c r="E226" s="194">
        <f>SUM(E225)</f>
        <v>95230</v>
      </c>
      <c r="F226" s="122">
        <f>SUM(E226)-(D226)</f>
        <v>29641</v>
      </c>
      <c r="G226" s="91"/>
      <c r="H226" s="88"/>
      <c r="I226" s="88"/>
      <c r="J226" s="88"/>
      <c r="K226" s="88"/>
    </row>
    <row r="227" spans="1:11" ht="14.1" customHeight="1" x14ac:dyDescent="0.25">
      <c r="A227" s="129"/>
      <c r="B227" s="181"/>
      <c r="C227" s="178"/>
      <c r="D227" s="159"/>
      <c r="E227" s="193"/>
      <c r="F227" s="152"/>
      <c r="G227" s="91"/>
      <c r="H227" s="88"/>
      <c r="I227" s="88"/>
      <c r="J227" s="88"/>
      <c r="K227" s="88"/>
    </row>
    <row r="228" spans="1:11" ht="14.1" customHeight="1" x14ac:dyDescent="0.25">
      <c r="A228" s="129" t="s">
        <v>412</v>
      </c>
      <c r="B228" s="181" t="s">
        <v>421</v>
      </c>
      <c r="C228" s="178">
        <v>0</v>
      </c>
      <c r="D228" s="159">
        <v>0</v>
      </c>
      <c r="E228" s="193">
        <v>0</v>
      </c>
      <c r="F228" s="122">
        <f>SUM(E228)-(D228)</f>
        <v>0</v>
      </c>
      <c r="G228" s="91"/>
      <c r="H228" s="88"/>
      <c r="I228" s="88"/>
      <c r="J228" s="88"/>
      <c r="K228" s="88"/>
    </row>
    <row r="229" spans="1:11" ht="14.1" customHeight="1" x14ac:dyDescent="0.25">
      <c r="A229" s="129"/>
      <c r="B229" s="181"/>
      <c r="C229" s="169">
        <f>SUM(C228)</f>
        <v>0</v>
      </c>
      <c r="D229" s="169">
        <f>SUM(D228)</f>
        <v>0</v>
      </c>
      <c r="E229" s="194">
        <f>SUM(E228)</f>
        <v>0</v>
      </c>
      <c r="F229" s="122">
        <f>SUM(E229)-(D229)</f>
        <v>0</v>
      </c>
      <c r="G229" s="91"/>
      <c r="H229" s="88"/>
      <c r="I229" s="88"/>
      <c r="J229" s="88"/>
      <c r="K229" s="88"/>
    </row>
    <row r="230" spans="1:11" ht="14.1" customHeight="1" x14ac:dyDescent="0.25">
      <c r="A230" s="129"/>
      <c r="B230" s="181"/>
      <c r="C230" s="178"/>
      <c r="D230" s="159"/>
      <c r="E230" s="193"/>
      <c r="F230" s="152"/>
      <c r="G230" s="91"/>
      <c r="H230" s="88"/>
      <c r="I230" s="88"/>
      <c r="J230" s="88"/>
      <c r="K230" s="88"/>
    </row>
    <row r="231" spans="1:11" ht="14.1" customHeight="1" x14ac:dyDescent="0.25">
      <c r="A231" s="129" t="s">
        <v>414</v>
      </c>
      <c r="B231" s="181" t="s">
        <v>415</v>
      </c>
      <c r="C231" s="178">
        <v>50737</v>
      </c>
      <c r="D231" s="159">
        <v>50737</v>
      </c>
      <c r="E231" s="193">
        <v>21096</v>
      </c>
      <c r="F231" s="122">
        <f>SUM(E231)-(D231)</f>
        <v>-29641</v>
      </c>
      <c r="G231" s="91"/>
      <c r="H231" s="88"/>
      <c r="I231" s="88"/>
      <c r="J231" s="88"/>
      <c r="K231" s="88"/>
    </row>
    <row r="232" spans="1:11" ht="14.1" customHeight="1" x14ac:dyDescent="0.25">
      <c r="A232" s="129"/>
      <c r="B232" s="181"/>
      <c r="C232" s="169">
        <f>SUM(C231)</f>
        <v>50737</v>
      </c>
      <c r="D232" s="169">
        <f>SUM(D231)</f>
        <v>50737</v>
      </c>
      <c r="E232" s="194">
        <f>SUM(E231)</f>
        <v>21096</v>
      </c>
      <c r="F232" s="122">
        <f>SUM(E232)-(D232)</f>
        <v>-29641</v>
      </c>
      <c r="G232" s="91"/>
      <c r="H232" s="88"/>
      <c r="I232" s="88"/>
      <c r="J232" s="88"/>
      <c r="K232" s="88"/>
    </row>
    <row r="233" spans="1:11" ht="14.1" customHeight="1" x14ac:dyDescent="0.25">
      <c r="A233" s="129"/>
      <c r="B233" s="181"/>
      <c r="C233" s="178"/>
      <c r="D233" s="159"/>
      <c r="E233" s="193"/>
      <c r="F233" s="152"/>
      <c r="G233" s="91"/>
      <c r="H233" s="88"/>
      <c r="I233" s="88"/>
      <c r="J233" s="88"/>
      <c r="K233" s="88"/>
    </row>
    <row r="234" spans="1:11" ht="14.1" customHeight="1" x14ac:dyDescent="0.25">
      <c r="A234" s="129" t="s">
        <v>416</v>
      </c>
      <c r="B234" s="181" t="s">
        <v>426</v>
      </c>
      <c r="C234" s="178">
        <v>0</v>
      </c>
      <c r="D234" s="159">
        <v>0</v>
      </c>
      <c r="E234" s="193">
        <v>0</v>
      </c>
      <c r="F234" s="122">
        <f>SUM(E234)-(D234)</f>
        <v>0</v>
      </c>
      <c r="G234" s="91"/>
      <c r="H234" s="88"/>
      <c r="I234" s="88"/>
      <c r="J234" s="88"/>
      <c r="K234" s="88"/>
    </row>
    <row r="235" spans="1:11" ht="14.1" customHeight="1" x14ac:dyDescent="0.25">
      <c r="A235" s="129" t="s">
        <v>417</v>
      </c>
      <c r="B235" s="181" t="s">
        <v>425</v>
      </c>
      <c r="C235" s="178">
        <v>0</v>
      </c>
      <c r="D235" s="159">
        <v>0</v>
      </c>
      <c r="E235" s="193">
        <v>0</v>
      </c>
      <c r="F235" s="122">
        <f>SUM(E235)-(D235)</f>
        <v>0</v>
      </c>
      <c r="G235" s="91"/>
      <c r="H235" s="88"/>
      <c r="I235" s="88"/>
      <c r="J235" s="88"/>
      <c r="K235" s="88"/>
    </row>
    <row r="236" spans="1:11" ht="14.1" customHeight="1" x14ac:dyDescent="0.25">
      <c r="A236" s="129" t="s">
        <v>418</v>
      </c>
      <c r="B236" s="181" t="s">
        <v>424</v>
      </c>
      <c r="C236" s="178">
        <v>0</v>
      </c>
      <c r="D236" s="159">
        <v>0</v>
      </c>
      <c r="E236" s="193">
        <v>0</v>
      </c>
      <c r="F236" s="122">
        <f>SUM(E236)-(D236)</f>
        <v>0</v>
      </c>
      <c r="G236" s="91"/>
      <c r="H236" s="88"/>
      <c r="I236" s="88"/>
      <c r="J236" s="88"/>
      <c r="K236" s="88"/>
    </row>
    <row r="237" spans="1:11" ht="14.1" customHeight="1" x14ac:dyDescent="0.25">
      <c r="A237" s="129" t="s">
        <v>419</v>
      </c>
      <c r="B237" s="181" t="s">
        <v>423</v>
      </c>
      <c r="C237" s="178">
        <v>0</v>
      </c>
      <c r="D237" s="159">
        <v>0</v>
      </c>
      <c r="E237" s="193">
        <v>0</v>
      </c>
      <c r="F237" s="122">
        <f>SUM(E237)-(D237)</f>
        <v>0</v>
      </c>
      <c r="G237" s="91"/>
      <c r="H237" s="88"/>
      <c r="I237" s="88"/>
      <c r="J237" s="88"/>
      <c r="K237" s="88"/>
    </row>
    <row r="238" spans="1:11" ht="14.1" customHeight="1" x14ac:dyDescent="0.25">
      <c r="A238" s="129" t="s">
        <v>409</v>
      </c>
      <c r="B238" s="181" t="s">
        <v>410</v>
      </c>
      <c r="C238" s="178">
        <v>0</v>
      </c>
      <c r="D238" s="159">
        <v>0</v>
      </c>
      <c r="E238" s="193">
        <v>0</v>
      </c>
      <c r="F238" s="122">
        <f>SUM(E238)-(D238)</f>
        <v>0</v>
      </c>
      <c r="G238" s="91"/>
      <c r="H238" s="88"/>
      <c r="I238" s="88"/>
      <c r="J238" s="88"/>
      <c r="K238" s="88"/>
    </row>
    <row r="239" spans="1:11" ht="14.1" customHeight="1" x14ac:dyDescent="0.25">
      <c r="A239" s="150"/>
      <c r="B239" s="150"/>
      <c r="C239" s="150"/>
      <c r="D239" s="182"/>
      <c r="E239" s="193"/>
      <c r="F239" s="182"/>
    </row>
    <row r="240" spans="1:11" ht="14.1" customHeight="1" x14ac:dyDescent="0.25">
      <c r="A240" s="129" t="s">
        <v>420</v>
      </c>
      <c r="B240" s="181" t="s">
        <v>422</v>
      </c>
      <c r="C240" s="178">
        <v>80000</v>
      </c>
      <c r="D240" s="159">
        <v>90000</v>
      </c>
      <c r="E240" s="193">
        <v>0</v>
      </c>
      <c r="F240" s="122">
        <f>SUM(E240)-(D240)</f>
        <v>-90000</v>
      </c>
      <c r="G240" s="91"/>
      <c r="H240" s="88"/>
      <c r="J240" s="88"/>
      <c r="K240" s="88"/>
    </row>
    <row r="241" spans="1:11" ht="14.1" customHeight="1" x14ac:dyDescent="0.25">
      <c r="A241" s="129"/>
      <c r="B241" s="181"/>
      <c r="C241" s="169">
        <f>SUM(C240)</f>
        <v>80000</v>
      </c>
      <c r="D241" s="169">
        <f>SUM(D240)</f>
        <v>90000</v>
      </c>
      <c r="E241" s="194">
        <f>SUM(E240)</f>
        <v>0</v>
      </c>
      <c r="F241" s="122">
        <f>SUM(E241)-(D241)</f>
        <v>-90000</v>
      </c>
      <c r="G241" s="91"/>
      <c r="H241" s="88"/>
      <c r="I241" s="44"/>
      <c r="J241" s="88"/>
      <c r="K241" s="88"/>
    </row>
    <row r="242" spans="1:11" ht="14.1" customHeight="1" x14ac:dyDescent="0.25">
      <c r="A242" s="129"/>
      <c r="B242" s="181"/>
      <c r="C242" s="169"/>
      <c r="D242" s="169"/>
      <c r="E242" s="194"/>
      <c r="F242" s="122"/>
      <c r="G242" s="91"/>
      <c r="H242" s="88"/>
      <c r="I242" s="88"/>
      <c r="J242" s="88"/>
      <c r="K242" s="88"/>
    </row>
    <row r="243" spans="1:11" ht="14.1" customHeight="1" x14ac:dyDescent="0.25">
      <c r="A243" s="129" t="s">
        <v>472</v>
      </c>
      <c r="B243" s="181" t="s">
        <v>475</v>
      </c>
      <c r="C243" s="159">
        <v>0</v>
      </c>
      <c r="D243" s="159">
        <v>300000</v>
      </c>
      <c r="E243" s="193">
        <v>109000</v>
      </c>
      <c r="F243" s="122">
        <f>SUM(E243)-(D243)</f>
        <v>-191000</v>
      </c>
      <c r="G243" s="91"/>
      <c r="H243" s="88"/>
      <c r="I243" s="88"/>
      <c r="K243" s="88"/>
    </row>
    <row r="244" spans="1:11" ht="14.1" customHeight="1" x14ac:dyDescent="0.25">
      <c r="A244" s="129" t="s">
        <v>474</v>
      </c>
      <c r="B244" s="181" t="s">
        <v>473</v>
      </c>
      <c r="C244" s="169">
        <f>SUM(C243)</f>
        <v>0</v>
      </c>
      <c r="D244" s="169">
        <f>SUM(D243)</f>
        <v>300000</v>
      </c>
      <c r="E244" s="194">
        <f>SUM(E243)</f>
        <v>109000</v>
      </c>
      <c r="F244" s="122">
        <f>SUM(E244)-(D244)</f>
        <v>-191000</v>
      </c>
      <c r="G244" s="91"/>
      <c r="H244" s="88"/>
      <c r="I244" s="88"/>
      <c r="J244" s="88"/>
      <c r="K244" s="88"/>
    </row>
    <row r="245" spans="1:11" ht="14.1" customHeight="1" x14ac:dyDescent="0.25">
      <c r="A245" s="129"/>
      <c r="B245" s="181"/>
      <c r="C245" s="178"/>
      <c r="D245" s="178"/>
      <c r="E245" s="198"/>
      <c r="F245" s="122"/>
      <c r="G245" s="91"/>
      <c r="H245" s="88"/>
      <c r="I245" s="88"/>
      <c r="J245" s="88"/>
      <c r="K245" s="88"/>
    </row>
    <row r="246" spans="1:11" ht="14.1" customHeight="1" x14ac:dyDescent="0.25">
      <c r="A246" s="183"/>
      <c r="B246" s="184" t="s">
        <v>428</v>
      </c>
      <c r="C246" s="185">
        <f>SUM(C241,C232,C229,C226,C223,C220,C216,C213,C207,C204,C201,C198,C193,C190,C187,C184,C181,C177,C172,C169,C166,C153,C148,C145,C142,C137,C132,C121,C116,C113,C108,C105,C89,C79,C70,C63,C58,C52,C44,C41,C34,C17,C9,)</f>
        <v>4338351</v>
      </c>
      <c r="D246" s="185">
        <f>SUM(D244,D241,D232,D229,D226,D223,D220,D216,D213,D207,D204,D201,D198,D193,D190,D187,D184,D181,D177,D172,D169,D166,D153,D148,D145,D142,D137,D132,D121,D116,D113,D108,D105,D89,D79,D70,D63,D58,D52,D44,D41,D37,D34,D17,D9)</f>
        <v>4262667</v>
      </c>
      <c r="E246" s="199">
        <f>SUM(E244,E241,E232,E229,E226,E223,E220,E216,E213,E207,E204,E201,E198,E193,E187,E190,E184,E181,E177,E172,E169,E166,E153,E148,E145,E142,E137,E132,E121,E116,E113,E108,E105,E89,E79,E70,E63,E58,E52,E44,E41,E37,E34,E17,E9)</f>
        <v>3753594</v>
      </c>
      <c r="F246" s="122">
        <f>SUM(E246)-(D246)</f>
        <v>-509073</v>
      </c>
      <c r="G246" s="88"/>
      <c r="H246" s="88"/>
      <c r="I246" s="88"/>
      <c r="J246" s="88"/>
      <c r="K246" s="88"/>
    </row>
    <row r="247" spans="1:11" ht="14.1" customHeight="1" x14ac:dyDescent="0.25">
      <c r="F247" s="86"/>
      <c r="G247" s="106"/>
    </row>
    <row r="248" spans="1:11" ht="14.1" customHeight="1" x14ac:dyDescent="0.25">
      <c r="B248" s="73"/>
      <c r="C248" s="73"/>
      <c r="D248" s="73"/>
      <c r="E248" s="73"/>
      <c r="F248" s="73"/>
    </row>
  </sheetData>
  <phoneticPr fontId="18" type="noConversion"/>
  <pageMargins left="0.25" right="0.25" top="0.5" bottom="0.5" header="0.3" footer="0.3"/>
  <pageSetup scale="80" firstPageNumber="2" fitToHeight="0" orientation="landscape" useFirstPageNumber="1" r:id="rId1"/>
  <headerFooter>
    <oddFooter>&amp;C&amp;"Helvetica,Regular"&amp;12&amp;K000000&amp;P</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678E27-3715-4F02-A5B8-F5F6F94C59F8}">
  <sheetPr>
    <tabColor rgb="FF00B050"/>
  </sheetPr>
  <dimension ref="A1:IR15"/>
  <sheetViews>
    <sheetView workbookViewId="0">
      <selection activeCell="A10" sqref="A10"/>
    </sheetView>
  </sheetViews>
  <sheetFormatPr defaultColWidth="15.42578125" defaultRowHeight="12.75" x14ac:dyDescent="0.2"/>
  <cols>
    <col min="2" max="2" width="34.5703125" customWidth="1"/>
  </cols>
  <sheetData>
    <row r="1" spans="1:252" ht="32.450000000000003" customHeight="1" x14ac:dyDescent="0.25">
      <c r="A1" s="107" t="s">
        <v>33</v>
      </c>
      <c r="B1" s="107" t="s">
        <v>34</v>
      </c>
      <c r="C1" s="187" t="s">
        <v>128</v>
      </c>
      <c r="D1" s="108" t="s">
        <v>477</v>
      </c>
      <c r="E1" s="108" t="s">
        <v>476</v>
      </c>
      <c r="F1" s="108" t="s">
        <v>334</v>
      </c>
      <c r="H1" s="57"/>
      <c r="I1" s="57"/>
      <c r="J1" s="57"/>
      <c r="K1" s="57"/>
      <c r="L1" s="57"/>
      <c r="M1" s="57"/>
      <c r="N1" s="57"/>
      <c r="O1" s="57"/>
      <c r="P1" s="57"/>
      <c r="Q1" s="92"/>
      <c r="R1" s="92"/>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row>
    <row r="2" spans="1:252" ht="15" customHeight="1" x14ac:dyDescent="0.2">
      <c r="A2" s="109"/>
      <c r="B2" s="109"/>
      <c r="C2" s="109"/>
      <c r="D2" s="109"/>
      <c r="E2" s="109"/>
      <c r="F2" s="109"/>
      <c r="H2" s="57"/>
      <c r="I2" s="57"/>
      <c r="J2" s="57"/>
      <c r="K2" s="57"/>
      <c r="L2" s="57"/>
      <c r="M2" s="57"/>
      <c r="N2" s="57"/>
      <c r="O2" s="57"/>
      <c r="P2" s="57"/>
      <c r="Q2" s="92"/>
      <c r="R2" s="92"/>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row>
    <row r="3" spans="1:252" ht="15" customHeight="1" x14ac:dyDescent="0.25">
      <c r="A3" s="110" t="s">
        <v>192</v>
      </c>
      <c r="B3" s="111"/>
      <c r="C3" s="112"/>
      <c r="D3" s="112"/>
      <c r="E3" s="112"/>
      <c r="F3" s="112"/>
      <c r="G3" s="57"/>
      <c r="H3" s="57"/>
      <c r="I3" s="57"/>
      <c r="J3" s="57"/>
      <c r="K3" s="57"/>
      <c r="L3" s="57"/>
      <c r="M3" s="57"/>
      <c r="N3" s="57"/>
      <c r="O3" s="57"/>
      <c r="P3" s="57"/>
      <c r="Q3" s="92"/>
      <c r="R3" s="92"/>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c r="FK3" s="57"/>
      <c r="FL3" s="57"/>
      <c r="FM3" s="57"/>
      <c r="FN3" s="57"/>
      <c r="FO3" s="57"/>
      <c r="FP3" s="57"/>
      <c r="FQ3" s="57"/>
      <c r="FR3" s="57"/>
      <c r="FS3" s="57"/>
      <c r="FT3" s="57"/>
      <c r="FU3" s="57"/>
      <c r="FV3" s="57"/>
      <c r="FW3" s="57"/>
      <c r="FX3" s="57"/>
      <c r="FY3" s="57"/>
      <c r="FZ3" s="57"/>
      <c r="GA3" s="57"/>
      <c r="GB3" s="57"/>
      <c r="GC3" s="57"/>
      <c r="GD3" s="57"/>
      <c r="GE3" s="57"/>
      <c r="GF3" s="57"/>
      <c r="GG3" s="57"/>
      <c r="GH3" s="57"/>
      <c r="GI3" s="57"/>
      <c r="GJ3" s="57"/>
      <c r="GK3" s="57"/>
      <c r="GL3" s="57"/>
      <c r="GM3" s="57"/>
      <c r="GN3" s="57"/>
      <c r="GO3" s="57"/>
      <c r="GP3" s="57"/>
      <c r="GQ3" s="57"/>
      <c r="GR3" s="57"/>
      <c r="GS3" s="57"/>
      <c r="GT3" s="57"/>
      <c r="GU3" s="57"/>
      <c r="GV3" s="57"/>
      <c r="GW3" s="57"/>
      <c r="GX3" s="57"/>
      <c r="GY3" s="57"/>
      <c r="GZ3" s="57"/>
      <c r="HA3" s="57"/>
      <c r="HB3" s="57"/>
      <c r="HC3" s="57"/>
      <c r="HD3" s="57"/>
      <c r="HE3" s="57"/>
      <c r="HF3" s="57"/>
      <c r="HG3" s="57"/>
      <c r="HH3" s="57"/>
      <c r="HI3" s="57"/>
      <c r="HJ3" s="57"/>
      <c r="HK3" s="57"/>
      <c r="HL3" s="57"/>
      <c r="HM3" s="57"/>
      <c r="HN3" s="57"/>
      <c r="HO3" s="57"/>
      <c r="HP3" s="57"/>
      <c r="HQ3" s="57"/>
      <c r="HR3" s="57"/>
      <c r="HS3" s="57"/>
      <c r="HT3" s="57"/>
      <c r="HU3" s="57"/>
      <c r="HV3" s="57"/>
      <c r="HW3" s="57"/>
      <c r="HX3" s="57"/>
      <c r="HY3" s="57"/>
      <c r="HZ3" s="57"/>
      <c r="IA3" s="57"/>
      <c r="IB3" s="57"/>
      <c r="IC3" s="57"/>
      <c r="ID3" s="57"/>
      <c r="IE3" s="57"/>
      <c r="IF3" s="57"/>
      <c r="IG3" s="57"/>
      <c r="IH3" s="57"/>
      <c r="II3" s="57"/>
      <c r="IJ3" s="57"/>
      <c r="IK3" s="57"/>
      <c r="IL3" s="57"/>
      <c r="IM3" s="57"/>
      <c r="IN3" s="57"/>
      <c r="IO3" s="57"/>
      <c r="IP3" s="57"/>
      <c r="IQ3" s="57"/>
      <c r="IR3" s="57"/>
    </row>
    <row r="4" spans="1:252" ht="15" customHeight="1" x14ac:dyDescent="0.25">
      <c r="A4" s="111" t="s">
        <v>315</v>
      </c>
      <c r="B4" s="113" t="s">
        <v>9</v>
      </c>
      <c r="C4" s="114">
        <v>0</v>
      </c>
      <c r="D4" s="114">
        <v>0</v>
      </c>
      <c r="E4" s="114">
        <v>300000</v>
      </c>
      <c r="F4" s="122">
        <f>SUM(E4)-(D4)</f>
        <v>300000</v>
      </c>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c r="BK4" s="57"/>
      <c r="BL4" s="57"/>
      <c r="BM4" s="57"/>
      <c r="BN4" s="57"/>
      <c r="BO4" s="57"/>
      <c r="BP4" s="57"/>
      <c r="BQ4" s="57"/>
      <c r="BR4" s="57"/>
      <c r="BS4" s="57"/>
      <c r="BT4" s="57"/>
      <c r="BU4" s="57"/>
      <c r="BV4" s="57"/>
      <c r="BW4" s="57"/>
      <c r="BX4" s="57"/>
      <c r="BY4" s="57"/>
      <c r="BZ4" s="57"/>
      <c r="CA4" s="57"/>
      <c r="CB4" s="57"/>
      <c r="CC4" s="57"/>
      <c r="CD4" s="57"/>
      <c r="CE4" s="57"/>
      <c r="CF4" s="57"/>
      <c r="CG4" s="57"/>
      <c r="CH4" s="57"/>
      <c r="CI4" s="57"/>
      <c r="CJ4" s="57"/>
      <c r="CK4" s="57"/>
      <c r="CL4" s="57"/>
      <c r="CM4" s="57"/>
      <c r="CN4" s="57"/>
      <c r="CO4" s="57"/>
      <c r="CP4" s="57"/>
      <c r="CQ4" s="57"/>
      <c r="CR4" s="57"/>
      <c r="CS4" s="57"/>
      <c r="CT4" s="57"/>
      <c r="CU4" s="57"/>
      <c r="CV4" s="57"/>
      <c r="CW4" s="57"/>
      <c r="CX4" s="57"/>
      <c r="CY4" s="57"/>
      <c r="CZ4" s="57"/>
      <c r="DA4" s="57"/>
      <c r="DB4" s="57"/>
      <c r="DC4" s="57"/>
      <c r="DD4" s="57"/>
      <c r="DE4" s="57"/>
      <c r="DF4" s="57"/>
      <c r="DG4" s="57"/>
      <c r="DH4" s="57"/>
      <c r="DI4" s="57"/>
      <c r="DJ4" s="57"/>
      <c r="DK4" s="57"/>
      <c r="DL4" s="57"/>
      <c r="DM4" s="57"/>
      <c r="DN4" s="57"/>
      <c r="DO4" s="57"/>
      <c r="DP4" s="57"/>
      <c r="DQ4" s="57"/>
      <c r="DR4" s="57"/>
      <c r="DS4" s="57"/>
      <c r="DT4" s="57"/>
      <c r="DU4" s="57"/>
      <c r="DV4" s="57"/>
      <c r="DW4" s="57"/>
      <c r="DX4" s="57"/>
      <c r="DY4" s="57"/>
      <c r="DZ4" s="57"/>
      <c r="EA4" s="57"/>
      <c r="EB4" s="57"/>
      <c r="EC4" s="57"/>
      <c r="ED4" s="57"/>
      <c r="EE4" s="57"/>
      <c r="EF4" s="57"/>
      <c r="EG4" s="57"/>
      <c r="EH4" s="57"/>
      <c r="EI4" s="57"/>
      <c r="EJ4" s="57"/>
      <c r="EK4" s="57"/>
      <c r="EL4" s="57"/>
      <c r="EM4" s="57"/>
      <c r="EN4" s="57"/>
      <c r="EO4" s="57"/>
      <c r="EP4" s="57"/>
      <c r="EQ4" s="57"/>
      <c r="ER4" s="57"/>
      <c r="ES4" s="57"/>
      <c r="ET4" s="57"/>
      <c r="EU4" s="57"/>
      <c r="EV4" s="57"/>
      <c r="EW4" s="57"/>
      <c r="EX4" s="57"/>
      <c r="EY4" s="57"/>
      <c r="EZ4" s="57"/>
      <c r="FA4" s="57"/>
      <c r="FB4" s="57"/>
      <c r="FC4" s="57"/>
      <c r="FD4" s="57"/>
      <c r="FE4" s="57"/>
      <c r="FF4" s="57"/>
      <c r="FG4" s="57"/>
      <c r="FH4" s="57"/>
      <c r="FI4" s="57"/>
      <c r="FJ4" s="57"/>
      <c r="FK4" s="57"/>
      <c r="FL4" s="57"/>
      <c r="FM4" s="57"/>
      <c r="FN4" s="57"/>
      <c r="FO4" s="57"/>
      <c r="FP4" s="57"/>
      <c r="FQ4" s="57"/>
      <c r="FR4" s="57"/>
      <c r="FS4" s="57"/>
      <c r="FT4" s="57"/>
      <c r="FU4" s="57"/>
      <c r="FV4" s="57"/>
      <c r="FW4" s="57"/>
      <c r="FX4" s="57"/>
      <c r="FY4" s="57"/>
      <c r="FZ4" s="57"/>
      <c r="GA4" s="57"/>
      <c r="GB4" s="57"/>
      <c r="GC4" s="57"/>
      <c r="GD4" s="57"/>
      <c r="GE4" s="57"/>
      <c r="GF4" s="57"/>
      <c r="GG4" s="57"/>
      <c r="GH4" s="57"/>
      <c r="GI4" s="57"/>
      <c r="GJ4" s="57"/>
      <c r="GK4" s="57"/>
      <c r="GL4" s="57"/>
      <c r="GM4" s="57"/>
      <c r="GN4" s="57"/>
      <c r="GO4" s="57"/>
      <c r="GP4" s="57"/>
      <c r="GQ4" s="57"/>
      <c r="GR4" s="57"/>
      <c r="GS4" s="57"/>
      <c r="GT4" s="57"/>
      <c r="GU4" s="57"/>
      <c r="GV4" s="57"/>
      <c r="GW4" s="57"/>
      <c r="GX4" s="57"/>
      <c r="GY4" s="57"/>
      <c r="GZ4" s="57"/>
      <c r="HA4" s="57"/>
      <c r="HB4" s="57"/>
      <c r="HC4" s="57"/>
      <c r="HD4" s="57"/>
      <c r="HE4" s="57"/>
      <c r="HF4" s="57"/>
      <c r="HG4" s="57"/>
      <c r="HH4" s="57"/>
      <c r="HI4" s="57"/>
      <c r="HJ4" s="57"/>
      <c r="HK4" s="57"/>
      <c r="HL4" s="57"/>
      <c r="HM4" s="57"/>
      <c r="HN4" s="57"/>
      <c r="HO4" s="57"/>
      <c r="HP4" s="57"/>
      <c r="HQ4" s="57"/>
      <c r="HR4" s="57"/>
      <c r="HS4" s="57"/>
      <c r="HT4" s="57"/>
      <c r="HU4" s="57"/>
      <c r="HV4" s="57"/>
      <c r="HW4" s="57"/>
      <c r="HX4" s="57"/>
      <c r="HY4" s="57"/>
      <c r="HZ4" s="57"/>
      <c r="IA4" s="57"/>
      <c r="IB4" s="57"/>
      <c r="IC4" s="57"/>
      <c r="ID4" s="57"/>
      <c r="IE4" s="57"/>
      <c r="IF4" s="57"/>
      <c r="IG4" s="57"/>
      <c r="IH4" s="57"/>
      <c r="II4" s="57"/>
      <c r="IJ4" s="57"/>
      <c r="IK4" s="57"/>
      <c r="IL4" s="57"/>
      <c r="IM4" s="57"/>
      <c r="IN4" s="57"/>
      <c r="IO4" s="57"/>
      <c r="IP4" s="57"/>
      <c r="IQ4" s="57"/>
      <c r="IR4" s="57"/>
    </row>
    <row r="5" spans="1:252" ht="12.6" customHeight="1" x14ac:dyDescent="0.25">
      <c r="A5" s="111" t="s">
        <v>324</v>
      </c>
      <c r="B5" s="113" t="s">
        <v>6</v>
      </c>
      <c r="C5" s="114">
        <v>0</v>
      </c>
      <c r="D5" s="114">
        <v>0</v>
      </c>
      <c r="E5" s="114">
        <v>0</v>
      </c>
      <c r="F5" s="122">
        <f>SUM(E5)-(D5)</f>
        <v>0</v>
      </c>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7"/>
      <c r="AM5" s="57"/>
      <c r="AN5" s="57"/>
      <c r="AO5" s="57"/>
      <c r="AP5" s="57"/>
      <c r="AQ5" s="57"/>
      <c r="AR5" s="57"/>
      <c r="AS5" s="57"/>
      <c r="AT5" s="57"/>
      <c r="AU5" s="57"/>
      <c r="AV5" s="57"/>
      <c r="AW5" s="57"/>
      <c r="AX5" s="57"/>
      <c r="AY5" s="57"/>
      <c r="AZ5" s="57"/>
      <c r="BA5" s="57"/>
      <c r="BB5" s="57"/>
      <c r="BC5" s="57"/>
      <c r="BD5" s="57"/>
      <c r="BE5" s="57"/>
      <c r="BF5" s="57"/>
      <c r="BG5" s="57"/>
      <c r="BH5" s="57"/>
      <c r="BI5" s="57"/>
      <c r="BJ5" s="57"/>
      <c r="BK5" s="57"/>
      <c r="BL5" s="57"/>
      <c r="BM5" s="57"/>
      <c r="BN5" s="57"/>
      <c r="BO5" s="57"/>
      <c r="BP5" s="57"/>
      <c r="BQ5" s="57"/>
      <c r="BR5" s="57"/>
      <c r="BS5" s="57"/>
      <c r="BT5" s="57"/>
      <c r="BU5" s="57"/>
      <c r="BV5" s="57"/>
      <c r="BW5" s="57"/>
      <c r="BX5" s="57"/>
      <c r="BY5" s="57"/>
      <c r="BZ5" s="57"/>
      <c r="CA5" s="57"/>
      <c r="CB5" s="57"/>
      <c r="CC5" s="57"/>
      <c r="CD5" s="57"/>
      <c r="CE5" s="57"/>
      <c r="CF5" s="57"/>
      <c r="CG5" s="57"/>
      <c r="CH5" s="57"/>
      <c r="CI5" s="57"/>
      <c r="CJ5" s="57"/>
      <c r="CK5" s="57"/>
      <c r="CL5" s="57"/>
      <c r="CM5" s="57"/>
      <c r="CN5" s="57"/>
      <c r="CO5" s="57"/>
      <c r="CP5" s="57"/>
      <c r="CQ5" s="57"/>
      <c r="CR5" s="57"/>
      <c r="CS5" s="57"/>
      <c r="CT5" s="57"/>
      <c r="CU5" s="57"/>
      <c r="CV5" s="57"/>
      <c r="CW5" s="57"/>
      <c r="CX5" s="57"/>
      <c r="CY5" s="57"/>
      <c r="CZ5" s="57"/>
      <c r="DA5" s="57"/>
      <c r="DB5" s="57"/>
      <c r="DC5" s="57"/>
      <c r="DD5" s="57"/>
      <c r="DE5" s="57"/>
      <c r="DF5" s="57"/>
      <c r="DG5" s="57"/>
      <c r="DH5" s="57"/>
      <c r="DI5" s="57"/>
      <c r="DJ5" s="57"/>
      <c r="DK5" s="57"/>
      <c r="DL5" s="57"/>
      <c r="DM5" s="57"/>
      <c r="DN5" s="57"/>
      <c r="DO5" s="57"/>
      <c r="DP5" s="57"/>
      <c r="DQ5" s="57"/>
      <c r="DR5" s="57"/>
      <c r="DS5" s="57"/>
      <c r="DT5" s="57"/>
      <c r="DU5" s="57"/>
      <c r="DV5" s="57"/>
      <c r="DW5" s="57"/>
      <c r="DX5" s="57"/>
      <c r="DY5" s="57"/>
      <c r="DZ5" s="57"/>
      <c r="EA5" s="57"/>
      <c r="EB5" s="57"/>
      <c r="EC5" s="57"/>
      <c r="ED5" s="57"/>
      <c r="EE5" s="57"/>
      <c r="EF5" s="57"/>
      <c r="EG5" s="57"/>
      <c r="EH5" s="57"/>
      <c r="EI5" s="57"/>
      <c r="EJ5" s="57"/>
      <c r="EK5" s="57"/>
      <c r="EL5" s="57"/>
      <c r="EM5" s="57"/>
      <c r="EN5" s="57"/>
      <c r="EO5" s="57"/>
      <c r="EP5" s="57"/>
      <c r="EQ5" s="57"/>
      <c r="ER5" s="57"/>
      <c r="ES5" s="57"/>
      <c r="ET5" s="57"/>
      <c r="EU5" s="57"/>
      <c r="EV5" s="57"/>
      <c r="EW5" s="57"/>
      <c r="EX5" s="57"/>
      <c r="EY5" s="57"/>
      <c r="EZ5" s="57"/>
      <c r="FA5" s="57"/>
      <c r="FB5" s="57"/>
      <c r="FC5" s="57"/>
      <c r="FD5" s="57"/>
      <c r="FE5" s="57"/>
      <c r="FF5" s="57"/>
      <c r="FG5" s="57"/>
      <c r="FH5" s="57"/>
      <c r="FI5" s="57"/>
      <c r="FJ5" s="57"/>
      <c r="FK5" s="57"/>
      <c r="FL5" s="57"/>
      <c r="FM5" s="57"/>
      <c r="FN5" s="57"/>
      <c r="FO5" s="57"/>
      <c r="FP5" s="57"/>
      <c r="FQ5" s="57"/>
      <c r="FR5" s="57"/>
      <c r="FS5" s="57"/>
      <c r="FT5" s="57"/>
      <c r="FU5" s="57"/>
      <c r="FV5" s="57"/>
      <c r="FW5" s="57"/>
      <c r="FX5" s="57"/>
      <c r="FY5" s="57"/>
      <c r="FZ5" s="57"/>
      <c r="GA5" s="57"/>
      <c r="GB5" s="57"/>
      <c r="GC5" s="57"/>
      <c r="GD5" s="57"/>
      <c r="GE5" s="57"/>
      <c r="GF5" s="57"/>
      <c r="GG5" s="57"/>
      <c r="GH5" s="57"/>
      <c r="GI5" s="57"/>
      <c r="GJ5" s="57"/>
      <c r="GK5" s="57"/>
      <c r="GL5" s="57"/>
      <c r="GM5" s="57"/>
      <c r="GN5" s="57"/>
      <c r="GO5" s="57"/>
      <c r="GP5" s="57"/>
      <c r="GQ5" s="57"/>
      <c r="GR5" s="57"/>
      <c r="GS5" s="57"/>
      <c r="GT5" s="57"/>
      <c r="GU5" s="57"/>
      <c r="GV5" s="57"/>
      <c r="GW5" s="57"/>
      <c r="GX5" s="57"/>
      <c r="GY5" s="57"/>
      <c r="GZ5" s="57"/>
      <c r="HA5" s="57"/>
      <c r="HB5" s="57"/>
      <c r="HC5" s="57"/>
      <c r="HD5" s="57"/>
      <c r="HE5" s="57"/>
      <c r="HF5" s="57"/>
      <c r="HG5" s="57"/>
      <c r="HH5" s="57"/>
      <c r="HI5" s="57"/>
      <c r="HJ5" s="57"/>
      <c r="HK5" s="57"/>
      <c r="HL5" s="57"/>
      <c r="HM5" s="57"/>
      <c r="HN5" s="57"/>
      <c r="HO5" s="57"/>
      <c r="HP5" s="57"/>
      <c r="HQ5" s="57"/>
      <c r="HR5" s="57"/>
      <c r="HS5" s="57"/>
      <c r="HT5" s="57"/>
      <c r="HU5" s="57"/>
      <c r="HV5" s="57"/>
      <c r="HW5" s="57"/>
      <c r="HX5" s="57"/>
      <c r="HY5" s="57"/>
      <c r="HZ5" s="57"/>
      <c r="IA5" s="57"/>
      <c r="IB5" s="57"/>
      <c r="IC5" s="57"/>
      <c r="ID5" s="57"/>
      <c r="IE5" s="57"/>
      <c r="IF5" s="57"/>
      <c r="IG5" s="57"/>
      <c r="IH5" s="57"/>
      <c r="II5" s="57"/>
      <c r="IJ5" s="57"/>
      <c r="IK5" s="57"/>
      <c r="IL5" s="57"/>
      <c r="IM5" s="57"/>
      <c r="IN5" s="57"/>
      <c r="IO5" s="57"/>
      <c r="IP5" s="57"/>
      <c r="IQ5" s="57"/>
      <c r="IR5" s="57"/>
    </row>
    <row r="6" spans="1:252" ht="13.7" customHeight="1" x14ac:dyDescent="0.25">
      <c r="A6" s="111" t="s">
        <v>329</v>
      </c>
      <c r="B6" s="113" t="s">
        <v>31</v>
      </c>
      <c r="C6" s="114">
        <v>0</v>
      </c>
      <c r="D6" s="114">
        <v>300000</v>
      </c>
      <c r="E6" s="114">
        <v>109000</v>
      </c>
      <c r="F6" s="122">
        <f>SUM(E6)-(D6)</f>
        <v>-191000</v>
      </c>
      <c r="G6" s="85"/>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row>
    <row r="7" spans="1:252" ht="15" x14ac:dyDescent="0.25">
      <c r="A7" s="115"/>
      <c r="B7" s="116" t="s">
        <v>478</v>
      </c>
      <c r="C7" s="117">
        <f>SUM(C4:C6)</f>
        <v>0</v>
      </c>
      <c r="D7" s="117">
        <f>SUM(D5:D6)</f>
        <v>300000</v>
      </c>
      <c r="E7" s="117">
        <f>SUM(E4:E6)</f>
        <v>409000</v>
      </c>
      <c r="F7" s="122">
        <f>SUM(E7)-(D7)</f>
        <v>109000</v>
      </c>
      <c r="G7" s="85"/>
    </row>
    <row r="8" spans="1:252" x14ac:dyDescent="0.2">
      <c r="A8" s="111"/>
      <c r="B8" s="111"/>
      <c r="C8" s="111"/>
      <c r="D8" s="111"/>
      <c r="E8" s="111"/>
      <c r="G8" s="57"/>
    </row>
    <row r="9" spans="1:252" x14ac:dyDescent="0.2">
      <c r="A9" s="109"/>
      <c r="B9" s="109"/>
      <c r="C9" s="109"/>
      <c r="D9" s="109"/>
      <c r="E9" s="109"/>
      <c r="F9" s="109"/>
    </row>
    <row r="10" spans="1:252" ht="15" x14ac:dyDescent="0.25">
      <c r="A10" s="110" t="s">
        <v>444</v>
      </c>
      <c r="B10" s="111"/>
      <c r="C10" s="112"/>
      <c r="D10" s="112"/>
      <c r="E10" s="112"/>
      <c r="F10" s="112"/>
      <c r="G10" s="57"/>
    </row>
    <row r="11" spans="1:252" ht="15" x14ac:dyDescent="0.25">
      <c r="A11" s="121" t="s">
        <v>448</v>
      </c>
      <c r="B11" s="113" t="s">
        <v>447</v>
      </c>
      <c r="C11" s="114">
        <v>0</v>
      </c>
      <c r="D11" s="114">
        <v>300000</v>
      </c>
      <c r="E11" s="114">
        <v>109000</v>
      </c>
      <c r="F11" s="122">
        <f>SUM(E11)-(D11)</f>
        <v>-191000</v>
      </c>
      <c r="G11" s="57"/>
    </row>
    <row r="12" spans="1:252" ht="15" x14ac:dyDescent="0.25">
      <c r="A12" s="121" t="s">
        <v>449</v>
      </c>
      <c r="B12" s="113" t="s">
        <v>450</v>
      </c>
      <c r="C12" s="114">
        <v>0</v>
      </c>
      <c r="D12" s="114">
        <v>0</v>
      </c>
      <c r="E12" s="114">
        <v>0</v>
      </c>
      <c r="F12" s="122">
        <f>SUM(E12)-(D12)</f>
        <v>0</v>
      </c>
      <c r="G12" s="57"/>
    </row>
    <row r="13" spans="1:252" ht="15" x14ac:dyDescent="0.25">
      <c r="A13" s="121" t="s">
        <v>452</v>
      </c>
      <c r="B13" s="113" t="s">
        <v>451</v>
      </c>
      <c r="C13" s="114">
        <v>0</v>
      </c>
      <c r="D13" s="114">
        <v>0</v>
      </c>
      <c r="E13" s="114">
        <v>300000</v>
      </c>
      <c r="F13" s="122">
        <f>SUM(E13)-(D13)</f>
        <v>300000</v>
      </c>
      <c r="G13" s="85"/>
    </row>
    <row r="14" spans="1:252" ht="15" x14ac:dyDescent="0.25">
      <c r="A14" s="121" t="s">
        <v>453</v>
      </c>
      <c r="B14" s="113" t="s">
        <v>454</v>
      </c>
      <c r="C14" s="114">
        <v>0</v>
      </c>
      <c r="D14" s="114">
        <v>0</v>
      </c>
      <c r="E14" s="114">
        <v>0</v>
      </c>
      <c r="F14" s="122">
        <f>SUM(E14)-(D14)</f>
        <v>0</v>
      </c>
      <c r="G14" s="85"/>
    </row>
    <row r="15" spans="1:252" ht="15" x14ac:dyDescent="0.25">
      <c r="A15" s="118"/>
      <c r="B15" s="119" t="s">
        <v>445</v>
      </c>
      <c r="C15" s="120">
        <f>SUM(C11:C13)</f>
        <v>0</v>
      </c>
      <c r="D15" s="120">
        <f>SUM(D11:D13)</f>
        <v>300000</v>
      </c>
      <c r="E15" s="200">
        <f>SUM(E11:E14)</f>
        <v>409000</v>
      </c>
      <c r="F15" s="122">
        <f>SUM(E15)-(D15)</f>
        <v>109000</v>
      </c>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70B9F-5BC2-D24E-8408-7B998A96C391}">
  <sheetPr>
    <tabColor rgb="FFFFFF00"/>
  </sheetPr>
  <dimension ref="A1:IU39"/>
  <sheetViews>
    <sheetView workbookViewId="0">
      <selection activeCell="C26" sqref="C26"/>
    </sheetView>
  </sheetViews>
  <sheetFormatPr defaultColWidth="8.85546875" defaultRowHeight="14.1" customHeight="1" x14ac:dyDescent="0.25"/>
  <cols>
    <col min="1" max="1" width="23.140625" style="72" customWidth="1"/>
    <col min="2" max="2" width="24.7109375" style="72" customWidth="1"/>
    <col min="3" max="3" width="34.85546875" style="72" customWidth="1"/>
    <col min="4" max="4" width="17.7109375" style="72" customWidth="1"/>
    <col min="5" max="255" width="8.85546875" style="72"/>
    <col min="256" max="16384" width="8.85546875" style="73"/>
  </cols>
  <sheetData>
    <row r="1" spans="1:255" ht="60" customHeight="1" thickTop="1" thickBot="1" x14ac:dyDescent="0.3">
      <c r="A1" s="70" t="s">
        <v>51</v>
      </c>
      <c r="B1" s="70" t="s">
        <v>34</v>
      </c>
      <c r="C1" s="50" t="s">
        <v>35</v>
      </c>
      <c r="D1" s="71" t="s">
        <v>36</v>
      </c>
    </row>
    <row r="2" spans="1:255" ht="15.6" customHeight="1" x14ac:dyDescent="0.25">
      <c r="A2" s="74"/>
      <c r="B2" s="53"/>
      <c r="C2" s="53"/>
      <c r="D2" s="75"/>
    </row>
    <row r="3" spans="1:255" ht="13.7" customHeight="1" x14ac:dyDescent="0.25">
      <c r="A3" s="76" t="s">
        <v>52</v>
      </c>
      <c r="B3" s="77" t="s">
        <v>53</v>
      </c>
      <c r="C3" s="82" t="s">
        <v>54</v>
      </c>
      <c r="D3" s="77"/>
    </row>
    <row r="4" spans="1:255" ht="15" x14ac:dyDescent="0.25">
      <c r="A4" s="41"/>
      <c r="B4" s="3"/>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56</v>
      </c>
      <c r="B8" s="41"/>
      <c r="C8" s="56"/>
      <c r="D8" s="11"/>
    </row>
    <row r="9" spans="1:255" ht="15" x14ac:dyDescent="0.25">
      <c r="A9" s="62" t="s">
        <v>57</v>
      </c>
      <c r="B9" s="41" t="s">
        <v>46</v>
      </c>
      <c r="C9" s="56" t="s">
        <v>58</v>
      </c>
      <c r="D9" s="11">
        <v>4700</v>
      </c>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3"/>
      <c r="BS9" s="73"/>
      <c r="BT9" s="73"/>
      <c r="BU9" s="73"/>
      <c r="BV9" s="73"/>
      <c r="BW9" s="73"/>
      <c r="BX9" s="73"/>
      <c r="BY9" s="73"/>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c r="EO9" s="73"/>
      <c r="EP9" s="73"/>
      <c r="EQ9" s="73"/>
      <c r="ER9" s="73"/>
      <c r="ES9" s="73"/>
      <c r="ET9" s="73"/>
      <c r="EU9" s="73"/>
      <c r="EV9" s="73"/>
      <c r="EW9" s="73"/>
      <c r="EX9" s="73"/>
      <c r="EY9" s="73"/>
      <c r="EZ9" s="73"/>
      <c r="FA9" s="73"/>
      <c r="FB9" s="73"/>
      <c r="FC9" s="73"/>
      <c r="FD9" s="73"/>
      <c r="FE9" s="73"/>
      <c r="FF9" s="73"/>
      <c r="FG9" s="73"/>
      <c r="FH9" s="73"/>
      <c r="FI9" s="73"/>
      <c r="FJ9" s="73"/>
      <c r="FK9" s="73"/>
      <c r="FL9" s="73"/>
      <c r="FM9" s="73"/>
      <c r="FN9" s="73"/>
      <c r="FO9" s="73"/>
      <c r="FP9" s="73"/>
      <c r="FQ9" s="73"/>
      <c r="FR9" s="73"/>
      <c r="FS9" s="73"/>
      <c r="FT9" s="73"/>
      <c r="FU9" s="73"/>
      <c r="FV9" s="73"/>
      <c r="FW9" s="73"/>
      <c r="FX9" s="73"/>
      <c r="FY9" s="73"/>
      <c r="FZ9" s="73"/>
      <c r="GA9" s="73"/>
      <c r="GB9" s="73"/>
      <c r="GC9" s="73"/>
      <c r="GD9" s="73"/>
      <c r="GE9" s="73"/>
      <c r="GF9" s="73"/>
      <c r="GG9" s="73"/>
      <c r="GH9" s="73"/>
      <c r="GI9" s="73"/>
      <c r="GJ9" s="73"/>
      <c r="GK9" s="73"/>
      <c r="GL9" s="73"/>
      <c r="GM9" s="73"/>
      <c r="GN9" s="73"/>
      <c r="GO9" s="73"/>
      <c r="GP9" s="73"/>
      <c r="GQ9" s="73"/>
      <c r="GR9" s="73"/>
      <c r="GS9" s="73"/>
      <c r="GT9" s="73"/>
      <c r="GU9" s="73"/>
      <c r="GV9" s="73"/>
      <c r="GW9" s="73"/>
      <c r="GX9" s="73"/>
      <c r="GY9" s="73"/>
      <c r="GZ9" s="73"/>
      <c r="HA9" s="73"/>
      <c r="HB9" s="73"/>
      <c r="HC9" s="73"/>
      <c r="HD9" s="73"/>
      <c r="HE9" s="73"/>
      <c r="HF9" s="73"/>
      <c r="HG9" s="73"/>
      <c r="HH9" s="73"/>
      <c r="HI9" s="73"/>
      <c r="HJ9" s="73"/>
      <c r="HK9" s="73"/>
      <c r="HL9" s="73"/>
      <c r="HM9" s="73"/>
      <c r="HN9" s="73"/>
      <c r="HO9" s="73"/>
      <c r="HP9" s="73"/>
      <c r="HQ9" s="73"/>
      <c r="HR9" s="73"/>
      <c r="HS9" s="73"/>
      <c r="HT9" s="73"/>
      <c r="HU9" s="73"/>
      <c r="HV9" s="73"/>
      <c r="HW9" s="73"/>
      <c r="HX9" s="73"/>
      <c r="HY9" s="73"/>
      <c r="HZ9" s="73"/>
      <c r="IA9" s="73"/>
      <c r="IB9" s="73"/>
      <c r="IC9" s="73"/>
      <c r="ID9" s="73"/>
      <c r="IE9" s="73"/>
      <c r="IF9" s="73"/>
      <c r="IG9" s="73"/>
      <c r="IH9" s="73"/>
      <c r="II9" s="73"/>
      <c r="IJ9" s="73"/>
      <c r="IK9" s="73"/>
      <c r="IL9" s="73"/>
      <c r="IM9" s="73"/>
      <c r="IN9" s="73"/>
      <c r="IO9" s="73"/>
      <c r="IP9" s="73"/>
      <c r="IQ9" s="73"/>
      <c r="IR9" s="73"/>
      <c r="IS9" s="73"/>
      <c r="IT9" s="73"/>
      <c r="IU9" s="73"/>
    </row>
    <row r="10" spans="1:255" ht="15" x14ac:dyDescent="0.25">
      <c r="A10" s="62" t="s">
        <v>59</v>
      </c>
      <c r="B10" s="41" t="s">
        <v>60</v>
      </c>
      <c r="C10" s="56"/>
      <c r="D10" s="11">
        <v>0</v>
      </c>
      <c r="E10" s="73"/>
      <c r="F10" s="73"/>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3"/>
      <c r="AM10" s="73"/>
      <c r="AN10" s="73"/>
      <c r="AO10" s="73"/>
      <c r="AP10" s="73"/>
      <c r="AQ10" s="73"/>
      <c r="AR10" s="73"/>
      <c r="AS10" s="73"/>
      <c r="AT10" s="73"/>
      <c r="AU10" s="73"/>
      <c r="AV10" s="73"/>
      <c r="AW10" s="73"/>
      <c r="AX10" s="73"/>
      <c r="AY10" s="73"/>
      <c r="AZ10" s="73"/>
      <c r="BA10" s="73"/>
      <c r="BB10" s="73"/>
      <c r="BC10" s="73"/>
      <c r="BD10" s="73"/>
      <c r="BE10" s="73"/>
      <c r="BF10" s="73"/>
      <c r="BG10" s="73"/>
      <c r="BH10" s="73"/>
      <c r="BI10" s="73"/>
      <c r="BJ10" s="73"/>
      <c r="BK10" s="73"/>
      <c r="BL10" s="73"/>
      <c r="BM10" s="73"/>
      <c r="BN10" s="73"/>
      <c r="BO10" s="73"/>
      <c r="BP10" s="73"/>
      <c r="BQ10" s="73"/>
      <c r="BR10" s="73"/>
      <c r="BS10" s="73"/>
      <c r="BT10" s="73"/>
      <c r="BU10" s="73"/>
      <c r="BV10" s="73"/>
      <c r="BW10" s="73"/>
      <c r="BX10" s="73"/>
      <c r="BY10" s="73"/>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c r="EO10" s="73"/>
      <c r="EP10" s="73"/>
      <c r="EQ10" s="73"/>
      <c r="ER10" s="73"/>
      <c r="ES10" s="73"/>
      <c r="ET10" s="73"/>
      <c r="EU10" s="73"/>
      <c r="EV10" s="73"/>
      <c r="EW10" s="73"/>
      <c r="EX10" s="73"/>
      <c r="EY10" s="73"/>
      <c r="EZ10" s="73"/>
      <c r="FA10" s="73"/>
      <c r="FB10" s="73"/>
      <c r="FC10" s="73"/>
      <c r="FD10" s="73"/>
      <c r="FE10" s="73"/>
      <c r="FF10" s="73"/>
      <c r="FG10" s="73"/>
      <c r="FH10" s="73"/>
      <c r="FI10" s="73"/>
      <c r="FJ10" s="73"/>
      <c r="FK10" s="73"/>
      <c r="FL10" s="73"/>
      <c r="FM10" s="73"/>
      <c r="FN10" s="73"/>
      <c r="FO10" s="73"/>
      <c r="FP10" s="73"/>
      <c r="FQ10" s="73"/>
      <c r="FR10" s="73"/>
      <c r="FS10" s="73"/>
      <c r="FT10" s="73"/>
      <c r="FU10" s="73"/>
      <c r="FV10" s="73"/>
      <c r="FW10" s="73"/>
      <c r="FX10" s="73"/>
      <c r="FY10" s="73"/>
      <c r="FZ10" s="73"/>
      <c r="GA10" s="73"/>
      <c r="GB10" s="73"/>
      <c r="GC10" s="73"/>
      <c r="GD10" s="73"/>
      <c r="GE10" s="73"/>
      <c r="GF10" s="73"/>
      <c r="GG10" s="73"/>
      <c r="GH10" s="73"/>
      <c r="GI10" s="73"/>
      <c r="GJ10" s="73"/>
      <c r="GK10" s="73"/>
      <c r="GL10" s="73"/>
      <c r="GM10" s="73"/>
      <c r="GN10" s="73"/>
      <c r="GO10" s="73"/>
      <c r="GP10" s="73"/>
      <c r="GQ10" s="73"/>
      <c r="GR10" s="73"/>
      <c r="GS10" s="73"/>
      <c r="GT10" s="73"/>
      <c r="GU10" s="73"/>
      <c r="GV10" s="73"/>
      <c r="GW10" s="73"/>
      <c r="GX10" s="73"/>
      <c r="GY10" s="73"/>
      <c r="GZ10" s="73"/>
      <c r="HA10" s="73"/>
      <c r="HB10" s="73"/>
      <c r="HC10" s="73"/>
      <c r="HD10" s="73"/>
      <c r="HE10" s="73"/>
      <c r="HF10" s="73"/>
      <c r="HG10" s="73"/>
      <c r="HH10" s="73"/>
      <c r="HI10" s="73"/>
      <c r="HJ10" s="73"/>
      <c r="HK10" s="73"/>
      <c r="HL10" s="73"/>
      <c r="HM10" s="73"/>
      <c r="HN10" s="73"/>
      <c r="HO10" s="73"/>
      <c r="HP10" s="73"/>
      <c r="HQ10" s="73"/>
      <c r="HR10" s="73"/>
      <c r="HS10" s="73"/>
      <c r="HT10" s="73"/>
      <c r="HU10" s="73"/>
      <c r="HV10" s="73"/>
      <c r="HW10" s="73"/>
      <c r="HX10" s="73"/>
      <c r="HY10" s="73"/>
      <c r="HZ10" s="73"/>
      <c r="IA10" s="73"/>
      <c r="IB10" s="73"/>
      <c r="IC10" s="73"/>
      <c r="ID10" s="73"/>
      <c r="IE10" s="73"/>
      <c r="IF10" s="73"/>
      <c r="IG10" s="73"/>
      <c r="IH10" s="73"/>
      <c r="II10" s="73"/>
      <c r="IJ10" s="73"/>
      <c r="IK10" s="73"/>
      <c r="IL10" s="73"/>
      <c r="IM10" s="73"/>
      <c r="IN10" s="73"/>
      <c r="IO10" s="73"/>
      <c r="IP10" s="73"/>
      <c r="IQ10" s="73"/>
      <c r="IR10" s="73"/>
      <c r="IS10" s="73"/>
      <c r="IT10" s="73"/>
      <c r="IU10" s="73"/>
    </row>
    <row r="11" spans="1:255" ht="15" x14ac:dyDescent="0.25">
      <c r="A11" s="62" t="s">
        <v>59</v>
      </c>
      <c r="B11" s="41" t="s">
        <v>61</v>
      </c>
      <c r="C11" s="56" t="s">
        <v>62</v>
      </c>
      <c r="D11" s="11">
        <v>40000</v>
      </c>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c r="EZ11" s="73"/>
      <c r="FA11" s="73"/>
      <c r="FB11" s="73"/>
      <c r="FC11" s="73"/>
      <c r="FD11" s="73"/>
      <c r="FE11" s="73"/>
      <c r="FF11" s="73"/>
      <c r="FG11" s="73"/>
      <c r="FH11" s="73"/>
      <c r="FI11" s="73"/>
      <c r="FJ11" s="73"/>
      <c r="FK11" s="73"/>
      <c r="FL11" s="73"/>
      <c r="FM11" s="73"/>
      <c r="FN11" s="73"/>
      <c r="FO11" s="73"/>
      <c r="FP11" s="73"/>
      <c r="FQ11" s="73"/>
      <c r="FR11" s="73"/>
      <c r="FS11" s="73"/>
      <c r="FT11" s="73"/>
      <c r="FU11" s="73"/>
      <c r="FV11" s="73"/>
      <c r="FW11" s="73"/>
      <c r="FX11" s="73"/>
      <c r="FY11" s="73"/>
      <c r="FZ11" s="73"/>
      <c r="GA11" s="73"/>
      <c r="GB11" s="73"/>
      <c r="GC11" s="73"/>
      <c r="GD11" s="73"/>
      <c r="GE11" s="73"/>
      <c r="GF11" s="73"/>
      <c r="GG11" s="73"/>
      <c r="GH11" s="73"/>
      <c r="GI11" s="73"/>
      <c r="GJ11" s="73"/>
      <c r="GK11" s="73"/>
      <c r="GL11" s="73"/>
      <c r="GM11" s="73"/>
      <c r="GN11" s="73"/>
      <c r="GO11" s="73"/>
      <c r="GP11" s="73"/>
      <c r="GQ11" s="73"/>
      <c r="GR11" s="73"/>
      <c r="GS11" s="73"/>
      <c r="GT11" s="73"/>
      <c r="GU11" s="73"/>
      <c r="GV11" s="73"/>
      <c r="GW11" s="73"/>
      <c r="GX11" s="73"/>
      <c r="GY11" s="73"/>
      <c r="GZ11" s="73"/>
      <c r="HA11" s="73"/>
      <c r="HB11" s="73"/>
      <c r="HC11" s="73"/>
      <c r="HD11" s="73"/>
      <c r="HE11" s="73"/>
      <c r="HF11" s="73"/>
      <c r="HG11" s="73"/>
      <c r="HH11" s="73"/>
      <c r="HI11" s="73"/>
      <c r="HJ11" s="73"/>
      <c r="HK11" s="73"/>
      <c r="HL11" s="73"/>
      <c r="HM11" s="73"/>
      <c r="HN11" s="73"/>
      <c r="HO11" s="73"/>
      <c r="HP11" s="73"/>
      <c r="HQ11" s="73"/>
      <c r="HR11" s="73"/>
      <c r="HS11" s="73"/>
      <c r="HT11" s="73"/>
      <c r="HU11" s="73"/>
      <c r="HV11" s="73"/>
      <c r="HW11" s="73"/>
      <c r="HX11" s="73"/>
      <c r="HY11" s="73"/>
      <c r="HZ11" s="73"/>
      <c r="IA11" s="73"/>
      <c r="IB11" s="73"/>
      <c r="IC11" s="73"/>
      <c r="ID11" s="73"/>
      <c r="IE11" s="73"/>
      <c r="IF11" s="73"/>
      <c r="IG11" s="73"/>
      <c r="IH11" s="73"/>
      <c r="II11" s="73"/>
      <c r="IJ11" s="73"/>
      <c r="IK11" s="73"/>
      <c r="IL11" s="73"/>
      <c r="IM11" s="73"/>
      <c r="IN11" s="73"/>
      <c r="IO11" s="73"/>
      <c r="IP11" s="73"/>
      <c r="IQ11" s="73"/>
      <c r="IR11" s="73"/>
      <c r="IS11" s="73"/>
      <c r="IT11" s="73"/>
      <c r="IU11" s="73"/>
    </row>
    <row r="12" spans="1:255" ht="15" x14ac:dyDescent="0.25">
      <c r="A12" s="62" t="s">
        <v>63</v>
      </c>
      <c r="B12" s="41" t="s">
        <v>64</v>
      </c>
      <c r="C12" s="56" t="s">
        <v>58</v>
      </c>
      <c r="D12" s="11">
        <v>6500</v>
      </c>
      <c r="E12" s="73"/>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c r="EZ12" s="73"/>
      <c r="FA12" s="73"/>
      <c r="FB12" s="73"/>
      <c r="FC12" s="73"/>
      <c r="FD12" s="73"/>
      <c r="FE12" s="73"/>
      <c r="FF12" s="73"/>
      <c r="FG12" s="73"/>
      <c r="FH12" s="73"/>
      <c r="FI12" s="73"/>
      <c r="FJ12" s="73"/>
      <c r="FK12" s="73"/>
      <c r="FL12" s="73"/>
      <c r="FM12" s="73"/>
      <c r="FN12" s="73"/>
      <c r="FO12" s="73"/>
      <c r="FP12" s="73"/>
      <c r="FQ12" s="73"/>
      <c r="FR12" s="73"/>
      <c r="FS12" s="73"/>
      <c r="FT12" s="73"/>
      <c r="FU12" s="73"/>
      <c r="FV12" s="73"/>
      <c r="FW12" s="73"/>
      <c r="FX12" s="73"/>
      <c r="FY12" s="73"/>
      <c r="FZ12" s="73"/>
      <c r="GA12" s="73"/>
      <c r="GB12" s="73"/>
      <c r="GC12" s="73"/>
      <c r="GD12" s="73"/>
      <c r="GE12" s="73"/>
      <c r="GF12" s="73"/>
      <c r="GG12" s="73"/>
      <c r="GH12" s="73"/>
      <c r="GI12" s="73"/>
      <c r="GJ12" s="73"/>
      <c r="GK12" s="73"/>
      <c r="GL12" s="73"/>
      <c r="GM12" s="73"/>
      <c r="GN12" s="73"/>
      <c r="GO12" s="73"/>
      <c r="GP12" s="73"/>
      <c r="GQ12" s="73"/>
      <c r="GR12" s="73"/>
      <c r="GS12" s="73"/>
      <c r="GT12" s="73"/>
      <c r="GU12" s="73"/>
      <c r="GV12" s="73"/>
      <c r="GW12" s="73"/>
      <c r="GX12" s="73"/>
      <c r="GY12" s="73"/>
      <c r="GZ12" s="73"/>
      <c r="HA12" s="73"/>
      <c r="HB12" s="73"/>
      <c r="HC12" s="73"/>
      <c r="HD12" s="73"/>
      <c r="HE12" s="73"/>
      <c r="HF12" s="73"/>
      <c r="HG12" s="73"/>
      <c r="HH12" s="73"/>
      <c r="HI12" s="73"/>
      <c r="HJ12" s="73"/>
      <c r="HK12" s="73"/>
      <c r="HL12" s="73"/>
      <c r="HM12" s="73"/>
      <c r="HN12" s="73"/>
      <c r="HO12" s="73"/>
      <c r="HP12" s="73"/>
      <c r="HQ12" s="73"/>
      <c r="HR12" s="73"/>
      <c r="HS12" s="73"/>
      <c r="HT12" s="73"/>
      <c r="HU12" s="73"/>
      <c r="HV12" s="73"/>
      <c r="HW12" s="73"/>
      <c r="HX12" s="73"/>
      <c r="HY12" s="73"/>
      <c r="HZ12" s="73"/>
      <c r="IA12" s="73"/>
      <c r="IB12" s="73"/>
      <c r="IC12" s="73"/>
      <c r="ID12" s="73"/>
      <c r="IE12" s="73"/>
      <c r="IF12" s="73"/>
      <c r="IG12" s="73"/>
      <c r="IH12" s="73"/>
      <c r="II12" s="73"/>
      <c r="IJ12" s="73"/>
      <c r="IK12" s="73"/>
      <c r="IL12" s="73"/>
      <c r="IM12" s="73"/>
      <c r="IN12" s="73"/>
      <c r="IO12" s="73"/>
      <c r="IP12" s="73"/>
      <c r="IQ12" s="73"/>
      <c r="IR12" s="73"/>
      <c r="IS12" s="73"/>
      <c r="IT12" s="73"/>
      <c r="IU12" s="73"/>
    </row>
    <row r="13" spans="1:255" ht="15" x14ac:dyDescent="0.25">
      <c r="A13" s="62" t="s">
        <v>65</v>
      </c>
      <c r="B13" s="41" t="s">
        <v>66</v>
      </c>
      <c r="C13" s="56" t="s">
        <v>58</v>
      </c>
      <c r="D13" s="11">
        <v>7800</v>
      </c>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row>
    <row r="14" spans="1:255" ht="15" customHeight="1" x14ac:dyDescent="0.25">
      <c r="A14" s="79" t="s">
        <v>67</v>
      </c>
      <c r="B14" s="78" t="s">
        <v>47</v>
      </c>
      <c r="C14" s="72" t="s">
        <v>58</v>
      </c>
      <c r="D14" s="69">
        <v>9200</v>
      </c>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row>
    <row r="15" spans="1:255" ht="14.1" customHeight="1" x14ac:dyDescent="0.25">
      <c r="A15" s="80" t="s">
        <v>68</v>
      </c>
      <c r="B15" s="72" t="s">
        <v>69</v>
      </c>
      <c r="C15" s="72" t="s">
        <v>58</v>
      </c>
      <c r="D15" s="69">
        <v>19000</v>
      </c>
    </row>
    <row r="16" spans="1:255" ht="14.1" customHeight="1" x14ac:dyDescent="0.25">
      <c r="A16" s="80" t="s">
        <v>70</v>
      </c>
      <c r="B16" s="72" t="s">
        <v>71</v>
      </c>
      <c r="C16" s="72" t="s">
        <v>72</v>
      </c>
      <c r="D16" s="69">
        <v>10000</v>
      </c>
    </row>
    <row r="17" spans="1:8" ht="14.1" customHeight="1" x14ac:dyDescent="0.25">
      <c r="A17" s="80" t="s">
        <v>73</v>
      </c>
      <c r="B17" s="72" t="s">
        <v>74</v>
      </c>
      <c r="C17" s="72" t="s">
        <v>72</v>
      </c>
      <c r="D17" s="69">
        <v>28000</v>
      </c>
    </row>
    <row r="18" spans="1:8" ht="14.1" customHeight="1" x14ac:dyDescent="0.25">
      <c r="A18" s="80" t="s">
        <v>75</v>
      </c>
      <c r="B18" s="72" t="s">
        <v>76</v>
      </c>
      <c r="C18" s="72" t="s">
        <v>77</v>
      </c>
      <c r="D18" s="69">
        <v>3000</v>
      </c>
    </row>
    <row r="19" spans="1:8" ht="14.1" customHeight="1" x14ac:dyDescent="0.25">
      <c r="A19" s="80" t="s">
        <v>78</v>
      </c>
      <c r="B19" s="72" t="s">
        <v>79</v>
      </c>
      <c r="C19" s="72" t="s">
        <v>58</v>
      </c>
      <c r="D19" s="69">
        <v>1000</v>
      </c>
    </row>
    <row r="20" spans="1:8" ht="14.1" customHeight="1" x14ac:dyDescent="0.25">
      <c r="A20" s="81" t="s">
        <v>80</v>
      </c>
      <c r="B20" s="72" t="s">
        <v>81</v>
      </c>
      <c r="C20" s="72" t="s">
        <v>82</v>
      </c>
      <c r="D20" s="69">
        <v>23000</v>
      </c>
    </row>
    <row r="21" spans="1:8" ht="14.1" customHeight="1" x14ac:dyDescent="0.25">
      <c r="A21" s="81" t="s">
        <v>83</v>
      </c>
      <c r="B21" s="72" t="s">
        <v>49</v>
      </c>
      <c r="C21" s="72" t="s">
        <v>82</v>
      </c>
      <c r="D21" s="72">
        <v>800</v>
      </c>
    </row>
    <row r="22" spans="1:8" ht="14.1" customHeight="1" x14ac:dyDescent="0.25">
      <c r="A22" s="81" t="s">
        <v>84</v>
      </c>
      <c r="B22" s="72" t="s">
        <v>50</v>
      </c>
      <c r="C22" s="72" t="s">
        <v>82</v>
      </c>
      <c r="D22" s="69">
        <v>6500</v>
      </c>
    </row>
    <row r="23" spans="1:8" ht="14.1" customHeight="1" x14ac:dyDescent="0.25">
      <c r="A23" s="81" t="s">
        <v>85</v>
      </c>
      <c r="B23" s="72" t="s">
        <v>86</v>
      </c>
      <c r="C23" s="72" t="s">
        <v>72</v>
      </c>
      <c r="D23" s="69">
        <v>2000</v>
      </c>
    </row>
    <row r="24" spans="1:8" ht="14.1" customHeight="1" x14ac:dyDescent="0.25">
      <c r="A24" s="81" t="s">
        <v>87</v>
      </c>
      <c r="B24" s="72" t="s">
        <v>88</v>
      </c>
      <c r="C24" s="72" t="s">
        <v>72</v>
      </c>
      <c r="D24" s="69">
        <v>9000</v>
      </c>
    </row>
    <row r="25" spans="1:8" ht="14.1" customHeight="1" x14ac:dyDescent="0.25">
      <c r="A25" s="81" t="s">
        <v>89</v>
      </c>
      <c r="B25" s="72" t="s">
        <v>90</v>
      </c>
      <c r="C25" s="72" t="s">
        <v>91</v>
      </c>
      <c r="D25" s="69">
        <v>7300</v>
      </c>
    </row>
    <row r="26" spans="1:8" ht="14.1" customHeight="1" x14ac:dyDescent="0.25">
      <c r="A26" s="81" t="s">
        <v>92</v>
      </c>
      <c r="B26" s="72" t="s">
        <v>93</v>
      </c>
      <c r="D26" s="69">
        <v>1500</v>
      </c>
    </row>
    <row r="27" spans="1:8" ht="14.1" customHeight="1" x14ac:dyDescent="0.25">
      <c r="A27" s="81" t="s">
        <v>92</v>
      </c>
      <c r="B27" s="72" t="s">
        <v>94</v>
      </c>
      <c r="C27" s="72" t="s">
        <v>95</v>
      </c>
      <c r="D27" s="69">
        <v>11000</v>
      </c>
      <c r="H27" s="72" t="s">
        <v>96</v>
      </c>
    </row>
    <row r="28" spans="1:8" ht="14.1" customHeight="1" x14ac:dyDescent="0.25">
      <c r="A28" s="81" t="s">
        <v>97</v>
      </c>
      <c r="B28" s="72" t="s">
        <v>98</v>
      </c>
      <c r="D28" s="69">
        <v>10254</v>
      </c>
    </row>
    <row r="29" spans="1:8" ht="14.1" customHeight="1" x14ac:dyDescent="0.25">
      <c r="A29" s="81" t="s">
        <v>99</v>
      </c>
      <c r="B29" s="72" t="s">
        <v>100</v>
      </c>
    </row>
    <row r="30" spans="1:8" ht="14.1" customHeight="1" x14ac:dyDescent="0.25">
      <c r="A30" s="81" t="s">
        <v>101</v>
      </c>
      <c r="B30" s="72" t="s">
        <v>102</v>
      </c>
      <c r="D30" s="69">
        <v>25000</v>
      </c>
    </row>
    <row r="31" spans="1:8" ht="14.1" customHeight="1" x14ac:dyDescent="0.25">
      <c r="A31" s="81" t="s">
        <v>103</v>
      </c>
      <c r="B31" s="72" t="s">
        <v>104</v>
      </c>
    </row>
    <row r="32" spans="1:8" ht="14.1" customHeight="1" x14ac:dyDescent="0.25">
      <c r="A32" s="81" t="s">
        <v>105</v>
      </c>
      <c r="B32" s="72" t="s">
        <v>106</v>
      </c>
    </row>
    <row r="39" spans="3:4" ht="14.1" customHeight="1" x14ac:dyDescent="0.25">
      <c r="C39" s="61" t="s">
        <v>55</v>
      </c>
      <c r="D39" s="11">
        <f>SUM(D9:D38)</f>
        <v>225554</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IU13"/>
  <sheetViews>
    <sheetView showGridLines="0" workbookViewId="0">
      <selection activeCell="I26" sqref="I26"/>
    </sheetView>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ustomWidth="1"/>
  </cols>
  <sheetData>
    <row r="1" spans="1:255" ht="60" customHeight="1" x14ac:dyDescent="0.25">
      <c r="A1" s="49" t="s">
        <v>51</v>
      </c>
      <c r="B1" s="49" t="s">
        <v>34</v>
      </c>
      <c r="C1" s="50" t="s">
        <v>35</v>
      </c>
      <c r="D1" s="51" t="s">
        <v>36</v>
      </c>
    </row>
    <row r="2" spans="1:255" ht="15.6" customHeight="1" x14ac:dyDescent="0.25">
      <c r="A2" s="58"/>
      <c r="B2" s="52"/>
      <c r="C2" s="53"/>
      <c r="D2" s="54"/>
    </row>
    <row r="3" spans="1:255" ht="13.7" customHeight="1" x14ac:dyDescent="0.2">
      <c r="A3" s="59" t="s">
        <v>107</v>
      </c>
      <c r="B3" s="23"/>
      <c r="C3" s="60"/>
      <c r="D3" s="23"/>
    </row>
    <row r="4" spans="1:255" ht="150" x14ac:dyDescent="0.25">
      <c r="A4" s="41"/>
      <c r="B4" s="3" t="s">
        <v>108</v>
      </c>
      <c r="C4" s="55" t="s">
        <v>109</v>
      </c>
      <c r="D4" s="11" t="s">
        <v>110</v>
      </c>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111</v>
      </c>
      <c r="B8" s="41"/>
      <c r="C8" s="56"/>
      <c r="D8" s="11"/>
    </row>
    <row r="9" spans="1:255" ht="15" x14ac:dyDescent="0.25">
      <c r="A9" s="62"/>
      <c r="B9" s="41"/>
      <c r="C9" s="56"/>
      <c r="D9" s="11"/>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honeticPr fontId="18" type="noConversion"/>
  <pageMargins left="0.7" right="0.7" top="0.75" bottom="0.75" header="0.3" footer="0.3"/>
  <pageSetup firstPageNumber="6" orientation="portrait" useFirstPageNumber="1" r:id="rId1"/>
  <headerFooter>
    <oddFooter>&amp;C&amp;"Helvetica,Regular"&amp;12&amp;K000000&amp;P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1ECCF-6AC2-4169-839B-EAE72507A60B}">
  <dimension ref="A1:IU13"/>
  <sheetViews>
    <sheetView workbookViewId="0">
      <selection activeCell="B5" sqref="B5"/>
    </sheetView>
  </sheetViews>
  <sheetFormatPr defaultColWidth="8.85546875" defaultRowHeight="14.1" customHeight="1" x14ac:dyDescent="0.2"/>
  <cols>
    <col min="1" max="1" width="4.42578125" style="57" customWidth="1"/>
    <col min="2" max="2" width="24.7109375" style="57" customWidth="1"/>
    <col min="3" max="3" width="34.85546875" style="57" customWidth="1"/>
    <col min="4" max="4" width="17.7109375" style="57" customWidth="1"/>
    <col min="5" max="255" width="8.85546875" style="57"/>
  </cols>
  <sheetData>
    <row r="1" spans="1:255" ht="60" customHeight="1" thickTop="1" thickBot="1" x14ac:dyDescent="0.3">
      <c r="A1" s="49" t="s">
        <v>51</v>
      </c>
      <c r="B1" s="49" t="s">
        <v>34</v>
      </c>
      <c r="C1" s="50" t="s">
        <v>35</v>
      </c>
      <c r="D1" s="51" t="s">
        <v>36</v>
      </c>
    </row>
    <row r="2" spans="1:255" ht="15.6" customHeight="1" x14ac:dyDescent="0.25">
      <c r="A2" s="58"/>
      <c r="B2" s="52"/>
      <c r="C2" s="53"/>
      <c r="D2" s="54"/>
    </row>
    <row r="3" spans="1:255" ht="13.7" customHeight="1" x14ac:dyDescent="0.2">
      <c r="A3" s="59" t="s">
        <v>112</v>
      </c>
      <c r="B3" s="23"/>
      <c r="C3" s="60"/>
      <c r="D3" s="23"/>
    </row>
    <row r="4" spans="1:255" ht="15" x14ac:dyDescent="0.25">
      <c r="A4" s="41"/>
      <c r="B4" s="3" t="s">
        <v>113</v>
      </c>
      <c r="C4" s="55"/>
      <c r="D4" s="11"/>
    </row>
    <row r="5" spans="1:255" ht="15" x14ac:dyDescent="0.25">
      <c r="A5" s="41"/>
      <c r="B5" s="3"/>
      <c r="C5" s="55"/>
      <c r="D5" s="41"/>
    </row>
    <row r="6" spans="1:255" ht="15" x14ac:dyDescent="0.25">
      <c r="A6" s="41"/>
      <c r="B6" s="3"/>
      <c r="C6" s="55"/>
      <c r="D6" s="41"/>
    </row>
    <row r="7" spans="1:255" ht="15" customHeight="1" x14ac:dyDescent="0.25">
      <c r="A7" s="41"/>
      <c r="B7" s="41"/>
      <c r="C7" s="61" t="s">
        <v>55</v>
      </c>
      <c r="D7" s="11">
        <f>SUM(D4:D6)</f>
        <v>0</v>
      </c>
    </row>
    <row r="8" spans="1:255" ht="15" customHeight="1" x14ac:dyDescent="0.25">
      <c r="A8" s="62" t="s">
        <v>114</v>
      </c>
      <c r="B8" s="41"/>
      <c r="C8" s="56"/>
      <c r="D8" s="11"/>
    </row>
    <row r="9" spans="1:255" ht="75" x14ac:dyDescent="0.25">
      <c r="A9" s="62"/>
      <c r="B9" s="41" t="s">
        <v>115</v>
      </c>
      <c r="C9" s="56" t="s">
        <v>116</v>
      </c>
      <c r="D9" s="11">
        <v>270000</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255" ht="15" x14ac:dyDescent="0.25">
      <c r="A10" s="62"/>
      <c r="B10" s="41"/>
      <c r="C10" s="56"/>
      <c r="D10" s="11"/>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row>
    <row r="11" spans="1:255" ht="15" x14ac:dyDescent="0.25">
      <c r="A11" s="62"/>
      <c r="B11" s="41"/>
      <c r="C11" s="56"/>
      <c r="D11" s="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row>
    <row r="12" spans="1:255" ht="15" x14ac:dyDescent="0.25">
      <c r="A12" s="62"/>
      <c r="B12" s="41"/>
      <c r="C12" s="56"/>
      <c r="D12" s="11"/>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row>
    <row r="13" spans="1:255" ht="15" customHeight="1" x14ac:dyDescent="0.25">
      <c r="A13" s="2"/>
      <c r="B13" s="2"/>
      <c r="C13" s="61" t="s">
        <v>55</v>
      </c>
      <c r="D13" s="11">
        <f>SUM(D9:D12)</f>
        <v>270000</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C1C5FCB3398EA41B30BBD355808B456" ma:contentTypeVersion="12" ma:contentTypeDescription="Create a new document." ma:contentTypeScope="" ma:versionID="d7e97e90b6fef1816a429b5cec2168c2">
  <xsd:schema xmlns:xsd="http://www.w3.org/2001/XMLSchema" xmlns:xs="http://www.w3.org/2001/XMLSchema" xmlns:p="http://schemas.microsoft.com/office/2006/metadata/properties" xmlns:ns2="8075da1d-0edf-4597-8e95-17943c3a451c" xmlns:ns3="abbb85e0-38ca-4917-b33b-90d44ddd3619" targetNamespace="http://schemas.microsoft.com/office/2006/metadata/properties" ma:root="true" ma:fieldsID="2c00d283d4a3bc8cc9611d6894375cf9" ns2:_="" ns3:_="">
    <xsd:import namespace="8075da1d-0edf-4597-8e95-17943c3a451c"/>
    <xsd:import namespace="abbb85e0-38ca-4917-b33b-90d44ddd361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Location" minOccurs="0"/>
                <xsd:element ref="ns3:MediaServiceAutoTags" minOccurs="0"/>
                <xsd:element ref="ns3:MediaServiceEventHashCode" minOccurs="0"/>
                <xsd:element ref="ns3:MediaServiceGenerationTim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75da1d-0edf-4597-8e95-17943c3a451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bbb85e0-38ca-4917-b33b-90d44ddd3619"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Location" ma:index="13" nillable="true" ma:displayName="MediaServiceLocation" ma:description="" ma:internalName="MediaServiceLocatio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9D257E-26AE-400D-877B-3AA5808160DC}">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666114FA-1367-4AF5-856B-3A66D576ADBE}">
  <ds:schemaRefs>
    <ds:schemaRef ds:uri="http://schemas.microsoft.com/sharepoint/v3/contenttype/forms"/>
  </ds:schemaRefs>
</ds:datastoreItem>
</file>

<file path=customXml/itemProps3.xml><?xml version="1.0" encoding="utf-8"?>
<ds:datastoreItem xmlns:ds="http://schemas.openxmlformats.org/officeDocument/2006/customXml" ds:itemID="{08D25CB6-E1DA-4332-9E5D-747847678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75da1d-0edf-4597-8e95-17943c3a451c"/>
    <ds:schemaRef ds:uri="abbb85e0-38ca-4917-b33b-90d44ddd36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Debt Service Fund</vt:lpstr>
      <vt:lpstr>6511 Income</vt:lpstr>
      <vt:lpstr>6511 Expenditures</vt:lpstr>
      <vt:lpstr>6512 Reserve Fund (Rev &amp; Exp)</vt:lpstr>
      <vt:lpstr>Facilities - Requests</vt:lpstr>
      <vt:lpstr>Fleet - Requests</vt:lpstr>
      <vt:lpstr>Operations Detail - Requests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 Kuetzing</dc:creator>
  <cp:keywords/>
  <dc:description/>
  <cp:lastModifiedBy>Nathan Butler</cp:lastModifiedBy>
  <cp:revision/>
  <cp:lastPrinted>2020-11-11T21:35:30Z</cp:lastPrinted>
  <dcterms:created xsi:type="dcterms:W3CDTF">2016-04-27T21:54:17Z</dcterms:created>
  <dcterms:modified xsi:type="dcterms:W3CDTF">2020-11-13T00:08:15Z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0x0101007C1C5FCB3398EA41B30BBD355808B456</vt:lpwstr>
  </property>
</Properties>
</file>